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propiedad de Jeisson, no tocar exepto jeisson\"/>
    </mc:Choice>
  </mc:AlternateContent>
  <bookViews>
    <workbookView xWindow="0" yWindow="0" windowWidth="20490" windowHeight="7755"/>
  </bookViews>
  <sheets>
    <sheet name="Nomina" sheetId="1" r:id="rId1"/>
    <sheet name="Resumen" sheetId="4" r:id="rId2"/>
    <sheet name="Lista de personal" sheetId="3" r:id="rId3"/>
    <sheet name="tampoco es nada" sheetId="2" state="hidden" r:id="rId4"/>
  </sheets>
  <calcPr calcId="152511"/>
  <pivotCaches>
    <pivotCache cacheId="9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E32" i="1" l="1"/>
  <c r="D4" i="1" l="1"/>
  <c r="G4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1" i="1"/>
  <c r="A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4" i="1"/>
  <c r="S32" i="1"/>
  <c r="X32" i="1"/>
  <c r="Y32" i="1"/>
  <c r="Z32" i="1"/>
  <c r="D32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4" i="1"/>
  <c r="K31" i="1" l="1"/>
  <c r="M31" i="1"/>
  <c r="Q31" i="1"/>
  <c r="I31" i="1"/>
  <c r="K27" i="1"/>
  <c r="M27" i="1"/>
  <c r="Q27" i="1"/>
  <c r="I27" i="1"/>
  <c r="K23" i="1"/>
  <c r="M23" i="1"/>
  <c r="Q23" i="1"/>
  <c r="I23" i="1"/>
  <c r="I19" i="1"/>
  <c r="K19" i="1"/>
  <c r="M19" i="1"/>
  <c r="Q19" i="1"/>
  <c r="I15" i="1"/>
  <c r="K15" i="1"/>
  <c r="M15" i="1"/>
  <c r="Q15" i="1"/>
  <c r="I11" i="1"/>
  <c r="K11" i="1"/>
  <c r="M11" i="1"/>
  <c r="Q11" i="1"/>
  <c r="I7" i="1"/>
  <c r="K7" i="1"/>
  <c r="M7" i="1"/>
  <c r="Q7" i="1"/>
  <c r="M30" i="1"/>
  <c r="Q30" i="1"/>
  <c r="I30" i="1"/>
  <c r="K30" i="1"/>
  <c r="M26" i="1"/>
  <c r="Q26" i="1"/>
  <c r="I26" i="1"/>
  <c r="K26" i="1"/>
  <c r="K18" i="1"/>
  <c r="M18" i="1"/>
  <c r="Q18" i="1"/>
  <c r="I18" i="1"/>
  <c r="K14" i="1"/>
  <c r="M14" i="1"/>
  <c r="Q14" i="1"/>
  <c r="I14" i="1"/>
  <c r="K10" i="1"/>
  <c r="M10" i="1"/>
  <c r="Q10" i="1"/>
  <c r="I10" i="1"/>
  <c r="K6" i="1"/>
  <c r="M6" i="1"/>
  <c r="Q6" i="1"/>
  <c r="I6" i="1"/>
  <c r="Q29" i="1"/>
  <c r="I29" i="1"/>
  <c r="K29" i="1"/>
  <c r="M29" i="1"/>
  <c r="Q25" i="1"/>
  <c r="I25" i="1"/>
  <c r="K25" i="1"/>
  <c r="M25" i="1"/>
  <c r="M21" i="1"/>
  <c r="Q21" i="1"/>
  <c r="I21" i="1"/>
  <c r="K21" i="1"/>
  <c r="M17" i="1"/>
  <c r="Q17" i="1"/>
  <c r="I17" i="1"/>
  <c r="K17" i="1"/>
  <c r="M13" i="1"/>
  <c r="Q13" i="1"/>
  <c r="I13" i="1"/>
  <c r="K13" i="1"/>
  <c r="M9" i="1"/>
  <c r="Q9" i="1"/>
  <c r="I9" i="1"/>
  <c r="K9" i="1"/>
  <c r="M5" i="1"/>
  <c r="Q5" i="1"/>
  <c r="I5" i="1"/>
  <c r="K5" i="1"/>
  <c r="K4" i="1"/>
  <c r="M4" i="1"/>
  <c r="Q4" i="1"/>
  <c r="I28" i="1"/>
  <c r="K28" i="1"/>
  <c r="M28" i="1"/>
  <c r="Q28" i="1"/>
  <c r="I24" i="1"/>
  <c r="K24" i="1"/>
  <c r="M24" i="1"/>
  <c r="Q24" i="1"/>
  <c r="Q20" i="1"/>
  <c r="I20" i="1"/>
  <c r="K20" i="1"/>
  <c r="M20" i="1"/>
  <c r="Q16" i="1"/>
  <c r="I16" i="1"/>
  <c r="K16" i="1"/>
  <c r="M16" i="1"/>
  <c r="Q12" i="1"/>
  <c r="I12" i="1"/>
  <c r="K12" i="1"/>
  <c r="M12" i="1"/>
  <c r="Q8" i="1"/>
  <c r="I8" i="1"/>
  <c r="K8" i="1"/>
  <c r="M8" i="1"/>
  <c r="Q22" i="1"/>
  <c r="M22" i="1"/>
  <c r="K22" i="1"/>
  <c r="I22" i="1"/>
  <c r="O5" i="1"/>
  <c r="I4" i="1"/>
  <c r="O4" i="1"/>
  <c r="O28" i="1"/>
  <c r="O27" i="1"/>
  <c r="O12" i="1"/>
  <c r="O11" i="1"/>
  <c r="G32" i="1"/>
  <c r="F32" i="1"/>
  <c r="O20" i="1"/>
  <c r="O19" i="1"/>
  <c r="O24" i="1"/>
  <c r="O16" i="1"/>
  <c r="O8" i="1"/>
  <c r="O31" i="1"/>
  <c r="O23" i="1"/>
  <c r="O15" i="1"/>
  <c r="O7" i="1"/>
  <c r="O30" i="1"/>
  <c r="O26" i="1"/>
  <c r="O22" i="1"/>
  <c r="O18" i="1"/>
  <c r="O14" i="1"/>
  <c r="O10" i="1"/>
  <c r="O6" i="1"/>
  <c r="O29" i="1"/>
  <c r="O25" i="1"/>
  <c r="O21" i="1"/>
  <c r="O17" i="1"/>
  <c r="O13" i="1"/>
  <c r="O9" i="1"/>
  <c r="R19" i="1" l="1"/>
  <c r="T19" i="1" s="1"/>
  <c r="W19" i="1" s="1"/>
  <c r="R8" i="1"/>
  <c r="T8" i="1" s="1"/>
  <c r="R12" i="1"/>
  <c r="T12" i="1" s="1"/>
  <c r="R28" i="1"/>
  <c r="T28" i="1" s="1"/>
  <c r="R31" i="1"/>
  <c r="T31" i="1" s="1"/>
  <c r="R23" i="1"/>
  <c r="T23" i="1" s="1"/>
  <c r="I32" i="1"/>
  <c r="R11" i="1"/>
  <c r="T11" i="1" s="1"/>
  <c r="R27" i="1"/>
  <c r="T27" i="1" s="1"/>
  <c r="R20" i="1"/>
  <c r="T20" i="1" s="1"/>
  <c r="R7" i="1"/>
  <c r="T7" i="1" s="1"/>
  <c r="O32" i="1"/>
  <c r="K32" i="1"/>
  <c r="Q32" i="1"/>
  <c r="M32" i="1"/>
  <c r="R24" i="1"/>
  <c r="T24" i="1" s="1"/>
  <c r="R15" i="1"/>
  <c r="T15" i="1" s="1"/>
  <c r="R18" i="1"/>
  <c r="T18" i="1" s="1"/>
  <c r="R4" i="1"/>
  <c r="T4" i="1" s="1"/>
  <c r="R10" i="1"/>
  <c r="T10" i="1" s="1"/>
  <c r="R26" i="1"/>
  <c r="T26" i="1" s="1"/>
  <c r="R16" i="1"/>
  <c r="T16" i="1" s="1"/>
  <c r="R30" i="1"/>
  <c r="T30" i="1" s="1"/>
  <c r="R17" i="1"/>
  <c r="T17" i="1" s="1"/>
  <c r="R6" i="1"/>
  <c r="T6" i="1" s="1"/>
  <c r="R13" i="1"/>
  <c r="T13" i="1" s="1"/>
  <c r="R29" i="1"/>
  <c r="T29" i="1" s="1"/>
  <c r="R14" i="1"/>
  <c r="T14" i="1" s="1"/>
  <c r="R9" i="1"/>
  <c r="T9" i="1" s="1"/>
  <c r="R25" i="1"/>
  <c r="T25" i="1" s="1"/>
  <c r="R22" i="1"/>
  <c r="T22" i="1" s="1"/>
  <c r="R5" i="1"/>
  <c r="T5" i="1" s="1"/>
  <c r="R21" i="1"/>
  <c r="T21" i="1" s="1"/>
  <c r="U19" i="1" l="1"/>
  <c r="V19" i="1"/>
  <c r="W9" i="1"/>
  <c r="V9" i="1"/>
  <c r="U9" i="1"/>
  <c r="W17" i="1"/>
  <c r="V17" i="1"/>
  <c r="U17" i="1"/>
  <c r="W26" i="1"/>
  <c r="V26" i="1"/>
  <c r="U26" i="1"/>
  <c r="W24" i="1"/>
  <c r="V24" i="1"/>
  <c r="U24" i="1"/>
  <c r="W11" i="1"/>
  <c r="V11" i="1"/>
  <c r="U11" i="1"/>
  <c r="W8" i="1"/>
  <c r="V8" i="1"/>
  <c r="U8" i="1"/>
  <c r="W14" i="1"/>
  <c r="U14" i="1"/>
  <c r="V14" i="1"/>
  <c r="W30" i="1"/>
  <c r="U30" i="1"/>
  <c r="V30" i="1"/>
  <c r="W10" i="1"/>
  <c r="V10" i="1"/>
  <c r="U10" i="1"/>
  <c r="W7" i="1"/>
  <c r="V7" i="1"/>
  <c r="U7" i="1"/>
  <c r="W21" i="1"/>
  <c r="U21" i="1"/>
  <c r="V21" i="1"/>
  <c r="W29" i="1"/>
  <c r="U29" i="1"/>
  <c r="V29" i="1"/>
  <c r="W20" i="1"/>
  <c r="V20" i="1"/>
  <c r="U20" i="1"/>
  <c r="W23" i="1"/>
  <c r="V23" i="1"/>
  <c r="U23" i="1"/>
  <c r="W31" i="1"/>
  <c r="V31" i="1"/>
  <c r="U31" i="1"/>
  <c r="W22" i="1"/>
  <c r="U22" i="1"/>
  <c r="V22" i="1"/>
  <c r="W25" i="1"/>
  <c r="V25" i="1"/>
  <c r="U25" i="1"/>
  <c r="W13" i="1"/>
  <c r="U13" i="1"/>
  <c r="V13" i="1"/>
  <c r="W16" i="1"/>
  <c r="V16" i="1"/>
  <c r="U16" i="1"/>
  <c r="W18" i="1"/>
  <c r="V18" i="1"/>
  <c r="U18" i="1"/>
  <c r="W15" i="1"/>
  <c r="V15" i="1"/>
  <c r="U15" i="1"/>
  <c r="W27" i="1"/>
  <c r="V27" i="1"/>
  <c r="U27" i="1"/>
  <c r="W28" i="1"/>
  <c r="V28" i="1"/>
  <c r="U28" i="1"/>
  <c r="W12" i="1"/>
  <c r="V12" i="1"/>
  <c r="U12" i="1"/>
  <c r="W6" i="1"/>
  <c r="U6" i="1"/>
  <c r="V6" i="1"/>
  <c r="W5" i="1"/>
  <c r="V5" i="1"/>
  <c r="U5" i="1"/>
  <c r="W4" i="1"/>
  <c r="T32" i="1"/>
  <c r="R32" i="1"/>
  <c r="V4" i="1"/>
  <c r="U4" i="1"/>
  <c r="AA12" i="1" l="1"/>
  <c r="AB12" i="1" s="1"/>
  <c r="AA18" i="1"/>
  <c r="AB18" i="1" s="1"/>
  <c r="AA21" i="1"/>
  <c r="AB21" i="1" s="1"/>
  <c r="AA14" i="1"/>
  <c r="AB14" i="1" s="1"/>
  <c r="AA24" i="1"/>
  <c r="AB24" i="1" s="1"/>
  <c r="AA15" i="1"/>
  <c r="AB15" i="1" s="1"/>
  <c r="AA25" i="1"/>
  <c r="AB25" i="1" s="1"/>
  <c r="AA20" i="1"/>
  <c r="AB20" i="1" s="1"/>
  <c r="AA10" i="1"/>
  <c r="AB10" i="1" s="1"/>
  <c r="AA11" i="1"/>
  <c r="AB11" i="1" s="1"/>
  <c r="AA9" i="1"/>
  <c r="AB9" i="1" s="1"/>
  <c r="AA19" i="1"/>
  <c r="AB19" i="1" s="1"/>
  <c r="AA22" i="1"/>
  <c r="AB22" i="1" s="1"/>
  <c r="AA29" i="1"/>
  <c r="AB29" i="1" s="1"/>
  <c r="AA30" i="1"/>
  <c r="AB30" i="1" s="1"/>
  <c r="AA27" i="1"/>
  <c r="AB27" i="1" s="1"/>
  <c r="AA23" i="1"/>
  <c r="AB23" i="1" s="1"/>
  <c r="AA7" i="1"/>
  <c r="AB7" i="1" s="1"/>
  <c r="AA8" i="1"/>
  <c r="AB8" i="1" s="1"/>
  <c r="AA17" i="1"/>
  <c r="AB17" i="1" s="1"/>
  <c r="AA28" i="1"/>
  <c r="AB28" i="1" s="1"/>
  <c r="AA16" i="1"/>
  <c r="AB16" i="1" s="1"/>
  <c r="AA13" i="1"/>
  <c r="AB13" i="1" s="1"/>
  <c r="AA31" i="1"/>
  <c r="AB31" i="1" s="1"/>
  <c r="AA26" i="1"/>
  <c r="AB26" i="1" s="1"/>
  <c r="AA6" i="1"/>
  <c r="AB6" i="1" s="1"/>
  <c r="W32" i="1"/>
  <c r="V32" i="1"/>
  <c r="AA5" i="1"/>
  <c r="AB5" i="1" s="1"/>
  <c r="AA4" i="1"/>
  <c r="U32" i="1"/>
  <c r="AB4" i="1" l="1"/>
  <c r="AB32" i="1" s="1"/>
  <c r="AA32" i="1"/>
</calcChain>
</file>

<file path=xl/comments1.xml><?xml version="1.0" encoding="utf-8"?>
<comments xmlns="http://schemas.openxmlformats.org/spreadsheetml/2006/main">
  <authors>
    <author>ANDREA</author>
  </authors>
  <commentList>
    <comment ref="Q5" authorId="0" shapeId="0">
      <text>
        <r>
          <rPr>
            <b/>
            <sz val="9"/>
            <color indexed="81"/>
            <rFont val="Tahoma"/>
            <family val="2"/>
          </rPr>
          <t xml:space="preserve">Profe: hay que oprimir "actualizar todo" en la seccion de DATOS para actualizar el resumen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<sst xmlns="http://schemas.openxmlformats.org/spreadsheetml/2006/main" count="66" uniqueCount="65">
  <si>
    <t xml:space="preserve">Nombre </t>
  </si>
  <si>
    <t xml:space="preserve">Dias </t>
  </si>
  <si>
    <t>Salario</t>
  </si>
  <si>
    <t>Aux.transporte</t>
  </si>
  <si>
    <t>Bonificacion</t>
  </si>
  <si>
    <t>Devengados</t>
  </si>
  <si>
    <t>Salud</t>
  </si>
  <si>
    <t>pencion</t>
  </si>
  <si>
    <t>F.S.P</t>
  </si>
  <si>
    <t>R.fuente</t>
  </si>
  <si>
    <t>Prestamos</t>
  </si>
  <si>
    <t>Embargo</t>
  </si>
  <si>
    <t>Deducidos</t>
  </si>
  <si>
    <t>R.N</t>
  </si>
  <si>
    <t>H.E.F.N</t>
  </si>
  <si>
    <t>H.E.F.D</t>
  </si>
  <si>
    <t>H.E.N.O</t>
  </si>
  <si>
    <t>H.E.D.O</t>
  </si>
  <si>
    <t>Total H.extra</t>
  </si>
  <si>
    <t>Valor HEDO</t>
  </si>
  <si>
    <t>Valor HENO</t>
  </si>
  <si>
    <t>Valor HEFD</t>
  </si>
  <si>
    <t>Valor HEFN</t>
  </si>
  <si>
    <t>Valor RN</t>
  </si>
  <si>
    <t>Neto a pagar</t>
  </si>
  <si>
    <t>Sueldo base</t>
  </si>
  <si>
    <t>Centro de costos</t>
  </si>
  <si>
    <t>Cedula</t>
  </si>
  <si>
    <t>Garcia Maria</t>
  </si>
  <si>
    <t>Garzes Luis</t>
  </si>
  <si>
    <t>Martinez Pedro</t>
  </si>
  <si>
    <r>
      <rPr>
        <sz val="14"/>
        <color theme="1"/>
        <rFont val="Berlin Sans FB Demi"/>
        <family val="2"/>
      </rPr>
      <t xml:space="preserve">Nomina            </t>
    </r>
    <r>
      <rPr>
        <sz val="11"/>
        <color theme="1"/>
        <rFont val="Berlin Sans FB Demi"/>
        <family val="2"/>
      </rPr>
      <t xml:space="preserve">                    </t>
    </r>
    <r>
      <rPr>
        <sz val="12"/>
        <color theme="1"/>
        <rFont val="Berlin Sans FB Demi"/>
        <family val="2"/>
      </rPr>
      <t>Periodo:</t>
    </r>
    <r>
      <rPr>
        <sz val="11"/>
        <color theme="1"/>
        <rFont val="Berlin Sans FB Demi"/>
        <family val="2"/>
      </rPr>
      <t xml:space="preserve"> 1 de enero al 30 de enero del 2018</t>
    </r>
  </si>
  <si>
    <r>
      <rPr>
        <sz val="14"/>
        <color theme="1"/>
        <rFont val="Berlin Sans FB Demi"/>
        <family val="2"/>
      </rPr>
      <t xml:space="preserve">Universal Publicity S.A          </t>
    </r>
    <r>
      <rPr>
        <sz val="11"/>
        <color theme="1"/>
        <rFont val="Berlin Sans FB Demi"/>
        <family val="2"/>
      </rPr>
      <t xml:space="preserve">                       NIT: 800 18119-7</t>
    </r>
  </si>
  <si>
    <t>NOMINA</t>
  </si>
  <si>
    <t>VENTAS</t>
  </si>
  <si>
    <t>CONTABILIDAD</t>
  </si>
  <si>
    <t>Tovar Daniel</t>
  </si>
  <si>
    <t>Suarex David</t>
  </si>
  <si>
    <t>Tatiana Benavides</t>
  </si>
  <si>
    <t>R.HUMANOS</t>
  </si>
  <si>
    <t>MERCADEO</t>
  </si>
  <si>
    <t>PUBLICIDAD</t>
  </si>
  <si>
    <t>Instrucciones:</t>
  </si>
  <si>
    <t>las celdas azules son modificables, las amarillas no. Se escribe la cedula del trabajador y se registrara su nombre, cargo y sueldo base</t>
  </si>
  <si>
    <t>Total general</t>
  </si>
  <si>
    <t>Valores</t>
  </si>
  <si>
    <t>Total Devengados</t>
  </si>
  <si>
    <t>Total Deducidos</t>
  </si>
  <si>
    <t xml:space="preserve">  Sueldo base</t>
  </si>
  <si>
    <t xml:space="preserve">  Salud</t>
  </si>
  <si>
    <t xml:space="preserve"> Dias </t>
  </si>
  <si>
    <t xml:space="preserve"> Salario</t>
  </si>
  <si>
    <t xml:space="preserve"> Total H.extra</t>
  </si>
  <si>
    <t xml:space="preserve"> pension</t>
  </si>
  <si>
    <t xml:space="preserve"> Total Deducidos</t>
  </si>
  <si>
    <t xml:space="preserve"> Neto a pagar</t>
  </si>
  <si>
    <t xml:space="preserve"> Total Devengados</t>
  </si>
  <si>
    <t>los dias maximo 30, las horas extra en cantidad, y el dia festivo diurno suma 8 horas a el HEFD, el R/N se pone en horas.</t>
  </si>
  <si>
    <t xml:space="preserve"> Aux. transporte</t>
  </si>
  <si>
    <t xml:space="preserve"> Prestamos</t>
  </si>
  <si>
    <t xml:space="preserve"> R.fuente</t>
  </si>
  <si>
    <t>Embargos</t>
  </si>
  <si>
    <t xml:space="preserve"> F.S.P</t>
  </si>
  <si>
    <t xml:space="preserve"> Bonificacion</t>
  </si>
  <si>
    <t>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</si>
</sst>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164" formatCode="&quot;$&quot;\ #,##0.0000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Berlin Sans FB Demi"/>
      <family val="2"/>
    </font>
    <font>
      <sz val="12"/>
      <color theme="1"/>
      <name val="Berlin Sans FB Demi"/>
      <family val="2"/>
    </font>
    <font>
      <sz val="14"/>
      <color theme="1"/>
      <name val="Berlin Sans FB Demi"/>
      <family val="2"/>
    </font>
    <font>
      <sz val="16"/>
      <color theme="1"/>
      <name val="Berlin Sans FB Demi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wrapText="1"/>
    </xf>
    <xf numFmtId="0" fontId="5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</xf>
    <xf numFmtId="44" fontId="2" fillId="2" borderId="1" xfId="0" applyNumberFormat="1" applyFont="1" applyFill="1" applyBorder="1" applyAlignment="1" applyProtection="1">
      <alignment wrapText="1"/>
    </xf>
    <xf numFmtId="44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42" fontId="2" fillId="2" borderId="1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0" fontId="1" fillId="0" borderId="0" xfId="0" applyFont="1"/>
    <xf numFmtId="42" fontId="0" fillId="0" borderId="0" xfId="0" applyNumberFormat="1"/>
    <xf numFmtId="44" fontId="0" fillId="0" borderId="0" xfId="0" applyNumberFormat="1"/>
    <xf numFmtId="41" fontId="0" fillId="0" borderId="0" xfId="0" applyNumberFormat="1"/>
    <xf numFmtId="0" fontId="0" fillId="0" borderId="0" xfId="0" applyAlignment="1">
      <alignment wrapText="1"/>
    </xf>
    <xf numFmtId="44" fontId="2" fillId="6" borderId="1" xfId="0" applyNumberFormat="1" applyFont="1" applyFill="1" applyBorder="1" applyAlignment="1" applyProtection="1">
      <alignment wrapText="1"/>
    </xf>
    <xf numFmtId="0" fontId="2" fillId="6" borderId="1" xfId="0" applyFont="1" applyFill="1" applyBorder="1" applyAlignment="1" applyProtection="1">
      <alignment wrapText="1"/>
    </xf>
    <xf numFmtId="0" fontId="2" fillId="6" borderId="1" xfId="0" applyNumberFormat="1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0" fillId="4" borderId="0" xfId="0" applyFill="1"/>
    <xf numFmtId="0" fontId="0" fillId="4" borderId="1" xfId="0" applyFill="1" applyBorder="1"/>
    <xf numFmtId="0" fontId="0" fillId="0" borderId="1" xfId="0" pivotButton="1" applyBorder="1" applyAlignment="1">
      <alignment wrapText="1"/>
    </xf>
    <xf numFmtId="4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0" fontId="0" fillId="0" borderId="1" xfId="0" applyNumberFormat="1" applyBorder="1"/>
    <xf numFmtId="42" fontId="0" fillId="0" borderId="1" xfId="0" applyNumberFormat="1" applyBorder="1"/>
    <xf numFmtId="41" fontId="0" fillId="0" borderId="1" xfId="0" applyNumberFormat="1" applyBorder="1"/>
    <xf numFmtId="44" fontId="0" fillId="0" borderId="1" xfId="0" pivotButton="1" applyNumberFormat="1" applyBorder="1"/>
    <xf numFmtId="0" fontId="7" fillId="0" borderId="0" xfId="0" applyFont="1"/>
    <xf numFmtId="0" fontId="5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0" xfId="0" applyFont="1" applyFill="1"/>
    <xf numFmtId="0" fontId="9" fillId="0" borderId="0" xfId="0" applyFont="1"/>
    <xf numFmtId="44" fontId="0" fillId="7" borderId="0" xfId="0" applyNumberFormat="1" applyFill="1"/>
  </cellXfs>
  <cellStyles count="1">
    <cellStyle name="Normal" xfId="0" builtinId="0"/>
  </cellStyles>
  <dxfs count="46"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4" formatCode="_(&quot;$&quot;\ * #,##0.00_);_(&quot;$&quot;\ * \(#,##0.00\);_(&quot;$&quot;\ * &quot;-&quot;??_);_(@_)"/>
    </dxf>
    <dxf>
      <numFmt numFmtId="34" formatCode="_(&quot;$&quot;\ * #,##0.00_);_(&quot;$&quot;\ * \(#,##0.00\);_(&quot;$&quot;\ * &quot;-&quot;??_);_(@_)"/>
    </dxf>
    <dxf>
      <numFmt numFmtId="34" formatCode="_(&quot;$&quot;\ * #,##0.00_);_(&quot;$&quot;\ * \(#,##0.00\);_(&quot;$&quot;\ * &quot;-&quot;??_);_(@_)"/>
    </dxf>
    <dxf>
      <numFmt numFmtId="33" formatCode="_(* #,##0_);_(* \(#,##0\);_(* &quot;-&quot;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alignment wrapText="1" readingOrder="0"/>
    </dxf>
    <dxf>
      <alignment wrapText="1" readingOrder="0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fill>
        <patternFill patternType="solid">
          <bgColor rgb="FF99FF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99FF66"/>
        </patternFill>
      </fill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alignment wrapText="1" readingOrder="0"/>
    </dxf>
    <dxf>
      <alignment wrapText="1" readingOrder="0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  <dxf>
      <numFmt numFmtId="33" formatCode="_(* #,##0_);_(* \(#,##0\);_(* &quot;-&quot;_);_(@_)"/>
    </dxf>
    <dxf>
      <numFmt numFmtId="34" formatCode="_(&quot;$&quot;\ * #,##0.00_);_(&quot;$&quot;\ * \(#,##0.00\);_(&quot;$&quot;\ * &quot;-&quot;??_);_(@_)"/>
    </dxf>
    <dxf>
      <numFmt numFmtId="34" formatCode="_(&quot;$&quot;\ * #,##0.00_);_(&quot;$&quot;\ * \(#,##0.00\);_(&quot;$&quot;\ * &quot;-&quot;??_);_(@_)"/>
    </dxf>
    <dxf>
      <numFmt numFmtId="34" formatCode="_(&quot;$&quot;\ * #,##0.00_);_(&quot;$&quot;\ * \(#,##0.00\);_(&quot;$&quot;\ * &quot;-&quot;??_);_(@_)"/>
    </dxf>
    <dxf>
      <numFmt numFmtId="32" formatCode="_(&quot;$&quot;\ * #,##0_);_(&quot;$&quot;\ * \(#,##0\);_(&quot;$&quot;\ * &quot;-&quot;_);_(@_)"/>
    </dxf>
    <dxf>
      <numFmt numFmtId="32" formatCode="_(&quot;$&quot;\ * #,##0_);_(&quot;$&quot;\ * \(#,##0\);_(&quot;$&quot;\ * &quot;-&quot;_);_(@_)"/>
    </dxf>
  </dxfs>
  <tableStyles count="0" defaultTableStyle="TableStyleMedium2" defaultPivotStyle="PivotStyleLight16"/>
  <colors>
    <mruColors>
      <color rgb="FF99FF66"/>
      <color rgb="FFFFCC99"/>
      <color rgb="FFFF9966"/>
      <color rgb="FFFFCC66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2</xdr:row>
      <xdr:rowOff>47625</xdr:rowOff>
    </xdr:from>
    <xdr:to>
      <xdr:col>8</xdr:col>
      <xdr:colOff>152400</xdr:colOff>
      <xdr:row>8</xdr:row>
      <xdr:rowOff>76200</xdr:rowOff>
    </xdr:to>
    <xdr:sp macro="" textlink="">
      <xdr:nvSpPr>
        <xdr:cNvPr id="2" name="CuadroTexto 1"/>
        <xdr:cNvSpPr txBox="1"/>
      </xdr:nvSpPr>
      <xdr:spPr>
        <a:xfrm>
          <a:off x="4838700" y="447675"/>
          <a:ext cx="218122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aqui se ponen los datos de</a:t>
          </a:r>
          <a:r>
            <a:rPr lang="es-CO" sz="1100" baseline="0"/>
            <a:t> los trabajadores, y con su cedula (primera columna) se consiguien los datos para la </a:t>
          </a:r>
        </a:p>
        <a:p>
          <a:r>
            <a:rPr lang="es-CO" sz="1100" baseline="0"/>
            <a:t>            Nomina Automatica</a:t>
          </a:r>
          <a:endParaRPr lang="es-CO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A" refreshedDate="43285.929369097219" createdVersion="5" refreshedVersion="5" minRefreshableVersion="3" recordCount="28">
  <cacheSource type="worksheet">
    <worksheetSource ref="A3:AB31" sheet="Nomina"/>
  </cacheSource>
  <cacheFields count="28">
    <cacheField name="Centro de costos" numFmtId="0">
      <sharedItems/>
    </cacheField>
    <cacheField name="Cedula" numFmtId="0">
      <sharedItems containsNonDate="0" containsString="0" containsBlank="1"/>
    </cacheField>
    <cacheField name="Nombre " numFmtId="0">
      <sharedItems count="7">
        <s v=" N° de cedula"/>
        <s v="Martinez Pedro" u="1"/>
        <s v="Garcia Maria" u="1"/>
        <s v="Tatiana Benavides" u="1"/>
        <s v="Suarex David" u="1"/>
        <s v="Garzes Luis" u="1"/>
        <s v="Tovar Daniel" u="1"/>
      </sharedItems>
    </cacheField>
    <cacheField name="Sueldo base" numFmtId="44">
      <sharedItems containsSemiMixedTypes="0" containsString="0" containsNumber="1" containsInteger="1" minValue="0" maxValue="0"/>
    </cacheField>
    <cacheField name="Dias " numFmtId="0">
      <sharedItems containsSemiMixedTypes="0" containsString="0" containsNumber="1" containsInteger="1" minValue="0" maxValue="0"/>
    </cacheField>
    <cacheField name="Salario" numFmtId="44">
      <sharedItems containsSemiMixedTypes="0" containsString="0" containsNumber="1" containsInteger="1" minValue="0" maxValue="0"/>
    </cacheField>
    <cacheField name="Aux.transporte" numFmtId="42">
      <sharedItems containsSemiMixedTypes="0" containsString="0" containsNumber="1" containsInteger="1" minValue="0" maxValue="0"/>
    </cacheField>
    <cacheField name="H.E.D.O" numFmtId="0">
      <sharedItems containsNonDate="0" containsString="0" containsBlank="1"/>
    </cacheField>
    <cacheField name="Valor HEDO" numFmtId="44">
      <sharedItems containsSemiMixedTypes="0" containsString="0" containsNumber="1" containsInteger="1" minValue="0" maxValue="0"/>
    </cacheField>
    <cacheField name="H.E.N.O" numFmtId="0">
      <sharedItems containsNonDate="0" containsString="0" containsBlank="1"/>
    </cacheField>
    <cacheField name="Valor HENO" numFmtId="44">
      <sharedItems containsSemiMixedTypes="0" containsString="0" containsNumber="1" containsInteger="1" minValue="0" maxValue="0"/>
    </cacheField>
    <cacheField name="H.E.F.D" numFmtId="0">
      <sharedItems containsNonDate="0" containsString="0" containsBlank="1"/>
    </cacheField>
    <cacheField name="Valor HEFD" numFmtId="44">
      <sharedItems containsSemiMixedTypes="0" containsString="0" containsNumber="1" containsInteger="1" minValue="0" maxValue="0"/>
    </cacheField>
    <cacheField name="H.E.F.N" numFmtId="0">
      <sharedItems containsNonDate="0" containsString="0" containsBlank="1"/>
    </cacheField>
    <cacheField name="Valor HEFN" numFmtId="44">
      <sharedItems containsSemiMixedTypes="0" containsString="0" containsNumber="1" containsInteger="1" minValue="0" maxValue="0"/>
    </cacheField>
    <cacheField name="R.N" numFmtId="0">
      <sharedItems containsNonDate="0" containsString="0" containsBlank="1"/>
    </cacheField>
    <cacheField name="Valor RN" numFmtId="44">
      <sharedItems containsSemiMixedTypes="0" containsString="0" containsNumber="1" containsInteger="1" minValue="0" maxValue="0"/>
    </cacheField>
    <cacheField name="Total H.extra" numFmtId="44">
      <sharedItems containsSemiMixedTypes="0" containsString="0" containsNumber="1" containsInteger="1" minValue="0" maxValue="0"/>
    </cacheField>
    <cacheField name="Bonificacion" numFmtId="0">
      <sharedItems containsNonDate="0" containsString="0" containsBlank="1"/>
    </cacheField>
    <cacheField name="Total Devengados" numFmtId="44">
      <sharedItems containsSemiMixedTypes="0" containsString="0" containsNumber="1" containsInteger="1" minValue="0" maxValue="0"/>
    </cacheField>
    <cacheField name="Salud" numFmtId="44">
      <sharedItems containsSemiMixedTypes="0" containsString="0" containsNumber="1" containsInteger="1" minValue="0" maxValue="0"/>
    </cacheField>
    <cacheField name="pencion" numFmtId="44">
      <sharedItems containsSemiMixedTypes="0" containsString="0" containsNumber="1" containsInteger="1" minValue="0" maxValue="0"/>
    </cacheField>
    <cacheField name="F.S.P" numFmtId="44">
      <sharedItems containsSemiMixedTypes="0" containsString="0" containsNumber="1" containsInteger="1" minValue="0" maxValue="0"/>
    </cacheField>
    <cacheField name="R.fuente" numFmtId="0">
      <sharedItems containsNonDate="0" containsString="0" containsBlank="1"/>
    </cacheField>
    <cacheField name="Prestamos" numFmtId="0">
      <sharedItems containsNonDate="0" containsString="0" containsBlank="1"/>
    </cacheField>
    <cacheField name="Embargo" numFmtId="0">
      <sharedItems containsNonDate="0" containsString="0" containsBlank="1"/>
    </cacheField>
    <cacheField name="Total Deducidos" numFmtId="44">
      <sharedItems containsSemiMixedTypes="0" containsString="0" containsNumber="1" containsInteger="1" minValue="0" maxValue="0"/>
    </cacheField>
    <cacheField name="Neto a pagar" numFmtId="4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  <r>
    <s v="N° de cedula"/>
    <m/>
    <x v="0"/>
    <n v="0"/>
    <n v="0"/>
    <n v="0"/>
    <n v="0"/>
    <m/>
    <n v="0"/>
    <m/>
    <n v="0"/>
    <m/>
    <n v="0"/>
    <m/>
    <n v="0"/>
    <m/>
    <n v="0"/>
    <n v="0"/>
    <m/>
    <n v="0"/>
    <n v="0"/>
    <n v="0"/>
    <n v="0"/>
    <m/>
    <m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A3:P5" firstHeaderRow="1" firstDataRow="2" firstDataCol="1"/>
  <pivotFields count="28">
    <pivotField compact="0" outline="0" showAll="0"/>
    <pivotField compact="0" outline="0" showAll="0" defaultSubtotal="0"/>
    <pivotField axis="axisRow" compact="0" outline="0" showAll="0">
      <items count="8">
        <item h="1" x="0"/>
        <item m="1" x="2"/>
        <item m="1" x="5"/>
        <item m="1" x="1"/>
        <item m="1" x="6"/>
        <item m="1" x="4"/>
        <item m="1" x="3"/>
        <item t="default"/>
      </items>
    </pivotField>
    <pivotField dataField="1" compact="0" numFmtId="44" outline="0" showAll="0"/>
    <pivotField dataField="1" compact="0" outline="0" showAll="0"/>
    <pivotField dataField="1" compact="0" numFmtId="44" outline="0" showAll="0"/>
    <pivotField dataField="1" compact="0" numFmtId="42" outline="0" showAll="0"/>
    <pivotField compact="0" outline="0" showAll="0"/>
    <pivotField compact="0" numFmtId="44" outline="0" showAll="0"/>
    <pivotField compact="0" outline="0" showAll="0"/>
    <pivotField compact="0" numFmtId="44" outline="0" showAll="0"/>
    <pivotField compact="0" outline="0" showAll="0"/>
    <pivotField compact="0" numFmtId="44" outline="0" showAll="0"/>
    <pivotField compact="0" outline="0" showAll="0"/>
    <pivotField compact="0" numFmtId="44" outline="0" showAll="0"/>
    <pivotField compact="0" outline="0" showAll="0"/>
    <pivotField compact="0" numFmtId="44" outline="0" showAll="0"/>
    <pivotField dataField="1" compact="0" numFmtId="44" outline="0" showAll="0"/>
    <pivotField dataField="1" compact="0" outline="0" showAll="0"/>
    <pivotField dataField="1" compact="0" numFmtId="44" outline="0" showAll="0" defaultSubtotal="0"/>
    <pivotField dataField="1" compact="0" numFmtId="44" outline="0" showAll="0"/>
    <pivotField dataField="1" compact="0" numFmtId="44" outline="0" showAll="0"/>
    <pivotField dataField="1" compact="0" numFmtId="44" outline="0" showAll="0"/>
    <pivotField dataField="1" compact="0" outline="0" showAll="0"/>
    <pivotField dataField="1" compact="0" outline="0" showAll="0"/>
    <pivotField dataField="1" compact="0" outline="0" showAll="0"/>
    <pivotField dataField="1" compact="0" numFmtId="44" outline="0" showAll="0" defaultSubtotal="0"/>
    <pivotField dataField="1" compact="0" numFmtId="44" outline="0" showAll="0"/>
  </pivotFields>
  <rowFields count="1">
    <field x="2"/>
  </rowFields>
  <rowItems count="1"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  Sueldo base" fld="3" baseField="0" baseItem="0" numFmtId="44"/>
    <dataField name=" Dias " fld="4" baseField="0" baseItem="0"/>
    <dataField name=" Salario" fld="5" baseField="0" baseItem="0" numFmtId="42"/>
    <dataField name=" Aux. transporte" fld="6" baseField="0" baseItem="0" numFmtId="42"/>
    <dataField name=" Total H.extra" fld="17" baseField="0" baseItem="0" numFmtId="41"/>
    <dataField name=" Bonificacion" fld="18" baseField="2" baseItem="0"/>
    <dataField name=" Total Devengados" fld="19" baseField="0" baseItem="0" numFmtId="42"/>
    <dataField name="  Salud" fld="20" baseField="0" baseItem="0" numFmtId="42"/>
    <dataField name=" pension" fld="21" baseField="0" baseItem="0" numFmtId="42"/>
    <dataField name=" F.S.P" fld="22" baseField="2" baseItem="0" numFmtId="42"/>
    <dataField name=" R.fuente" fld="23" baseField="2" baseItem="0" numFmtId="42"/>
    <dataField name=" Prestamos" fld="24" baseField="2" baseItem="0" numFmtId="42"/>
    <dataField name="Embargos" fld="25" baseField="2" baseItem="0" numFmtId="42"/>
    <dataField name=" Total Deducidos" fld="26" baseField="0" baseItem="0" numFmtId="42"/>
    <dataField name=" Neto a pagar" fld="27" baseField="0" baseItem="0" numFmtId="42"/>
  </dataFields>
  <formats count="23">
    <format dxfId="4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2">
      <pivotArea field="-2" type="button" dataOnly="0" labelOnly="1" outline="0" axis="axisCol" fieldPosition="0"/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9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38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37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10"/>
          </reference>
        </references>
      </pivotArea>
    </format>
    <format dxfId="35">
      <pivotArea outline="0" collapsedLevelsAreSubtotals="1" fieldPosition="0">
        <references count="1">
          <reference field="4294967294" count="1" selected="0">
            <x v="11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33">
      <pivotArea outline="0" collapsedLevelsAreSubtotals="1" fieldPosition="0">
        <references count="1">
          <reference field="4294967294" count="1" selected="0">
            <x v="14"/>
          </reference>
        </references>
      </pivotArea>
    </format>
    <format dxfId="32">
      <pivotArea field="2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29">
      <pivotArea outline="0" collapsedLevelsAreSubtotals="1" fieldPosition="0">
        <references count="1">
          <reference field="4294967294" count="1" selected="0">
            <x v="13"/>
          </reference>
        </references>
      </pivotArea>
    </format>
    <format dxfId="28">
      <pivotArea type="origin" dataOnly="0" labelOnly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zoomScale="60" zoomScaleNormal="60" workbookViewId="0">
      <pane ySplit="3" topLeftCell="A21" activePane="bottomLeft" state="frozen"/>
      <selection pane="bottomLeft" activeCell="F27" sqref="F27"/>
    </sheetView>
  </sheetViews>
  <sheetFormatPr baseColWidth="10" defaultRowHeight="14.25" x14ac:dyDescent="0.2"/>
  <cols>
    <col min="1" max="1" width="21.85546875" style="1" bestFit="1" customWidth="1"/>
    <col min="2" max="2" width="10" style="1" bestFit="1" customWidth="1"/>
    <col min="3" max="3" width="22" style="1" customWidth="1"/>
    <col min="4" max="4" width="20.28515625" style="1" bestFit="1" customWidth="1"/>
    <col min="5" max="5" width="11.28515625" style="1" bestFit="1" customWidth="1"/>
    <col min="6" max="6" width="19.7109375" style="1" customWidth="1"/>
    <col min="7" max="7" width="19.85546875" style="1" bestFit="1" customWidth="1"/>
    <col min="8" max="8" width="11.140625" style="1" bestFit="1" customWidth="1"/>
    <col min="9" max="9" width="16.5703125" style="1" bestFit="1" customWidth="1"/>
    <col min="10" max="10" width="11.42578125" style="1"/>
    <col min="11" max="11" width="16.5703125" style="1" bestFit="1" customWidth="1"/>
    <col min="12" max="12" width="10.5703125" style="1" bestFit="1" customWidth="1"/>
    <col min="13" max="13" width="16" style="1" bestFit="1" customWidth="1"/>
    <col min="14" max="14" width="10.7109375" style="1" bestFit="1" customWidth="1"/>
    <col min="15" max="15" width="17" style="1" customWidth="1"/>
    <col min="16" max="16" width="9" style="1" customWidth="1"/>
    <col min="17" max="17" width="17.7109375" style="1" customWidth="1"/>
    <col min="18" max="18" width="17.7109375" style="1" bestFit="1" customWidth="1"/>
    <col min="19" max="19" width="16.5703125" style="1" bestFit="1" customWidth="1"/>
    <col min="20" max="20" width="25.7109375" style="1" customWidth="1"/>
    <col min="21" max="22" width="19.7109375" style="1" customWidth="1"/>
    <col min="23" max="23" width="14" style="1" customWidth="1"/>
    <col min="24" max="24" width="14.5703125" style="1" customWidth="1"/>
    <col min="25" max="25" width="14.28515625" style="1" bestFit="1" customWidth="1"/>
    <col min="26" max="26" width="12.7109375" style="1" bestFit="1" customWidth="1"/>
    <col min="27" max="27" width="22" style="1" customWidth="1"/>
    <col min="28" max="28" width="24.85546875" style="1" customWidth="1"/>
    <col min="29" max="16384" width="11.42578125" style="1"/>
  </cols>
  <sheetData>
    <row r="1" spans="1:28" x14ac:dyDescent="0.2">
      <c r="A1" s="38" t="s">
        <v>31</v>
      </c>
      <c r="B1" s="38"/>
      <c r="C1" s="38"/>
      <c r="D1" s="38"/>
      <c r="E1" s="38"/>
      <c r="F1" s="38"/>
    </row>
    <row r="2" spans="1:28" ht="19.5" x14ac:dyDescent="0.25">
      <c r="A2" s="39" t="s">
        <v>32</v>
      </c>
      <c r="B2" s="39"/>
      <c r="C2" s="39"/>
      <c r="D2" s="39"/>
      <c r="E2" s="39"/>
      <c r="F2" s="39"/>
      <c r="G2" s="42" t="s">
        <v>5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7" t="s">
        <v>12</v>
      </c>
      <c r="V2" s="37"/>
      <c r="W2" s="37"/>
      <c r="X2" s="37"/>
      <c r="Y2" s="37"/>
      <c r="Z2" s="37"/>
      <c r="AA2" s="37"/>
    </row>
    <row r="3" spans="1:28" s="24" customFormat="1" ht="18" x14ac:dyDescent="0.25">
      <c r="A3" s="20" t="s">
        <v>26</v>
      </c>
      <c r="B3" s="21" t="s">
        <v>27</v>
      </c>
      <c r="C3" s="2" t="s">
        <v>0</v>
      </c>
      <c r="D3" s="2" t="s">
        <v>25</v>
      </c>
      <c r="E3" s="22" t="s">
        <v>1</v>
      </c>
      <c r="F3" s="2" t="s">
        <v>2</v>
      </c>
      <c r="G3" s="2" t="s">
        <v>3</v>
      </c>
      <c r="H3" s="23" t="s">
        <v>17</v>
      </c>
      <c r="I3" s="2" t="s">
        <v>19</v>
      </c>
      <c r="J3" s="23" t="s">
        <v>16</v>
      </c>
      <c r="K3" s="2" t="s">
        <v>20</v>
      </c>
      <c r="L3" s="23" t="s">
        <v>15</v>
      </c>
      <c r="M3" s="2" t="s">
        <v>21</v>
      </c>
      <c r="N3" s="23" t="s">
        <v>14</v>
      </c>
      <c r="O3" s="2" t="s">
        <v>22</v>
      </c>
      <c r="P3" s="23" t="s">
        <v>13</v>
      </c>
      <c r="Q3" s="2" t="s">
        <v>23</v>
      </c>
      <c r="R3" s="2" t="s">
        <v>18</v>
      </c>
      <c r="S3" s="23" t="s">
        <v>4</v>
      </c>
      <c r="T3" s="2" t="s">
        <v>46</v>
      </c>
      <c r="U3" s="2" t="s">
        <v>6</v>
      </c>
      <c r="V3" s="2" t="s">
        <v>7</v>
      </c>
      <c r="W3" s="2" t="s">
        <v>8</v>
      </c>
      <c r="X3" s="2" t="s">
        <v>9</v>
      </c>
      <c r="Y3" s="23" t="s">
        <v>10</v>
      </c>
      <c r="Z3" s="23" t="s">
        <v>11</v>
      </c>
      <c r="AA3" s="2" t="s">
        <v>47</v>
      </c>
      <c r="AB3" s="2" t="s">
        <v>24</v>
      </c>
    </row>
    <row r="4" spans="1:28" ht="18.75" customHeight="1" x14ac:dyDescent="0.4">
      <c r="A4" s="3" t="str">
        <f>IF(B4="","N° de cedula",VLOOKUP(B4,'Lista de personal'!A:C,3,0))</f>
        <v>N° de cedula</v>
      </c>
      <c r="B4" s="4"/>
      <c r="C4" s="5" t="str">
        <f>IF(B4=""," N° de cedula",VLOOKUP(B4,'Lista de personal'!A:B,2,0))</f>
        <v xml:space="preserve"> N° de cedula</v>
      </c>
      <c r="D4" s="6">
        <f>IF(B4="",0,VLOOKUP(B4,'Lista de personal'!A:D,4,0))</f>
        <v>0</v>
      </c>
      <c r="E4" s="4">
        <v>0</v>
      </c>
      <c r="F4" s="7">
        <f>+D4/30*E4</f>
        <v>0</v>
      </c>
      <c r="G4" s="10">
        <f>+IF(D4&gt;1562484,0,IF(D4=0,0,2940.36667*E4))</f>
        <v>0</v>
      </c>
      <c r="H4" s="4"/>
      <c r="I4" s="7">
        <f>((F4/240)*H4)*1.25</f>
        <v>0</v>
      </c>
      <c r="J4" s="4"/>
      <c r="K4" s="7">
        <f>(F4/240)*J4*1.75</f>
        <v>0</v>
      </c>
      <c r="L4" s="4"/>
      <c r="M4" s="7">
        <f>(F4/240)*L4*1.75</f>
        <v>0</v>
      </c>
      <c r="N4" s="4"/>
      <c r="O4" s="7">
        <f>(F4/240)*N4*2.5</f>
        <v>0</v>
      </c>
      <c r="P4" s="4"/>
      <c r="Q4" s="7">
        <f>(F4/240)*P4*1.35</f>
        <v>0</v>
      </c>
      <c r="R4" s="7">
        <f>+I4+K4+M4+O4+Q4</f>
        <v>0</v>
      </c>
      <c r="S4" s="4"/>
      <c r="T4" s="7">
        <f>+F4+G4+R4+S4</f>
        <v>0</v>
      </c>
      <c r="U4" s="7">
        <f>+(T4-G4)*4%</f>
        <v>0</v>
      </c>
      <c r="V4" s="7">
        <f>+(T4-G4)*4%</f>
        <v>0</v>
      </c>
      <c r="W4" s="7">
        <f>IF(T4&gt;(781242*4),T4*1%,0)</f>
        <v>0</v>
      </c>
      <c r="X4" s="3"/>
      <c r="Y4" s="4"/>
      <c r="Z4" s="4"/>
      <c r="AA4" s="7">
        <f>+U4+V4+W4+X4+Y4+Z4</f>
        <v>0</v>
      </c>
      <c r="AB4" s="7">
        <f>+T4-AA4</f>
        <v>0</v>
      </c>
    </row>
    <row r="5" spans="1:28" ht="18.75" customHeight="1" x14ac:dyDescent="0.4">
      <c r="A5" s="3" t="str">
        <f>IF(B5="","N° de cedula",VLOOKUP(B5,'Lista de personal'!A:C,3,0))</f>
        <v>N° de cedula</v>
      </c>
      <c r="B5" s="4"/>
      <c r="C5" s="5" t="str">
        <f>IF(B5=""," N° de cedula",VLOOKUP(B5,'Lista de personal'!A:B,2,0))</f>
        <v xml:space="preserve"> N° de cedula</v>
      </c>
      <c r="D5" s="6">
        <f>IF(B5="",0,VLOOKUP(B5,'Lista de personal'!A:D,4,0))</f>
        <v>0</v>
      </c>
      <c r="E5" s="4">
        <v>0</v>
      </c>
      <c r="F5" s="7">
        <f t="shared" ref="F5:F31" si="0">+D5/30*E5</f>
        <v>0</v>
      </c>
      <c r="G5" s="10">
        <f t="shared" ref="G5:G31" si="1">+IF(D5&gt;1562484,0,IF(D5=0,0,2940.36667*E5))</f>
        <v>0</v>
      </c>
      <c r="H5" s="4"/>
      <c r="I5" s="7">
        <f t="shared" ref="I5:I31" si="2">((F5/240)*H5)*1.25</f>
        <v>0</v>
      </c>
      <c r="J5" s="4"/>
      <c r="K5" s="7">
        <f t="shared" ref="K5:K31" si="3">(F5/240)*J5*1.75</f>
        <v>0</v>
      </c>
      <c r="L5" s="4"/>
      <c r="M5" s="7">
        <f t="shared" ref="M5:M31" si="4">(F5/240)*L5*1.75</f>
        <v>0</v>
      </c>
      <c r="N5" s="4"/>
      <c r="O5" s="7">
        <f t="shared" ref="O5:O31" si="5">(F5/240)*N5*2.5</f>
        <v>0</v>
      </c>
      <c r="P5" s="4"/>
      <c r="Q5" s="7">
        <f t="shared" ref="Q5:Q31" si="6">(F5/240)*P5*1.35</f>
        <v>0</v>
      </c>
      <c r="R5" s="7">
        <f t="shared" ref="R5:R31" si="7">+I5+K5+M5+O5+Q5</f>
        <v>0</v>
      </c>
      <c r="S5" s="4"/>
      <c r="T5" s="7">
        <f t="shared" ref="T5:T31" si="8">+F5+G5+R5+S5</f>
        <v>0</v>
      </c>
      <c r="U5" s="7">
        <f t="shared" ref="U5:U31" si="9">+(T5-G5)*4%</f>
        <v>0</v>
      </c>
      <c r="V5" s="7">
        <f t="shared" ref="V5:V31" si="10">+(T5-G5)*4%</f>
        <v>0</v>
      </c>
      <c r="W5" s="7">
        <f t="shared" ref="W5:W31" si="11">IF(T5&gt;(781242*4),T5*1%,0)</f>
        <v>0</v>
      </c>
      <c r="X5" s="3"/>
      <c r="Y5" s="4"/>
      <c r="Z5" s="4"/>
      <c r="AA5" s="7">
        <f t="shared" ref="AA5:AA31" si="12">+U5+V5+W5+X5+Y5+Z5</f>
        <v>0</v>
      </c>
      <c r="AB5" s="7">
        <f t="shared" ref="AB5:AB31" si="13">+T5-AA5</f>
        <v>0</v>
      </c>
    </row>
    <row r="6" spans="1:28" ht="18.75" customHeight="1" x14ac:dyDescent="0.4">
      <c r="A6" s="3" t="str">
        <f>IF(B6="","N° de cedula",VLOOKUP(B6,'Lista de personal'!A:C,3,0))</f>
        <v>N° de cedula</v>
      </c>
      <c r="B6" s="4"/>
      <c r="C6" s="5" t="str">
        <f>IF(B6=""," N° de cedula",VLOOKUP(B6,'Lista de personal'!A:B,2,0))</f>
        <v xml:space="preserve"> N° de cedula</v>
      </c>
      <c r="D6" s="6">
        <f>IF(B6="",0,VLOOKUP(B6,'Lista de personal'!A:D,4,0))</f>
        <v>0</v>
      </c>
      <c r="E6" s="4">
        <v>0</v>
      </c>
      <c r="F6" s="7">
        <f t="shared" si="0"/>
        <v>0</v>
      </c>
      <c r="G6" s="10">
        <f t="shared" si="1"/>
        <v>0</v>
      </c>
      <c r="H6" s="4"/>
      <c r="I6" s="7">
        <f t="shared" si="2"/>
        <v>0</v>
      </c>
      <c r="J6" s="4"/>
      <c r="K6" s="7">
        <f t="shared" si="3"/>
        <v>0</v>
      </c>
      <c r="L6" s="4"/>
      <c r="M6" s="7">
        <f t="shared" si="4"/>
        <v>0</v>
      </c>
      <c r="N6" s="4"/>
      <c r="O6" s="7">
        <f t="shared" si="5"/>
        <v>0</v>
      </c>
      <c r="P6" s="4"/>
      <c r="Q6" s="7">
        <f t="shared" si="6"/>
        <v>0</v>
      </c>
      <c r="R6" s="7">
        <f t="shared" si="7"/>
        <v>0</v>
      </c>
      <c r="S6" s="4"/>
      <c r="T6" s="7">
        <f t="shared" si="8"/>
        <v>0</v>
      </c>
      <c r="U6" s="7">
        <f t="shared" si="9"/>
        <v>0</v>
      </c>
      <c r="V6" s="7">
        <f t="shared" si="10"/>
        <v>0</v>
      </c>
      <c r="W6" s="7">
        <f t="shared" si="11"/>
        <v>0</v>
      </c>
      <c r="X6" s="3"/>
      <c r="Y6" s="4"/>
      <c r="Z6" s="4"/>
      <c r="AA6" s="7">
        <f t="shared" si="12"/>
        <v>0</v>
      </c>
      <c r="AB6" s="7">
        <f t="shared" si="13"/>
        <v>0</v>
      </c>
    </row>
    <row r="7" spans="1:28" ht="18.75" customHeight="1" x14ac:dyDescent="0.4">
      <c r="A7" s="3" t="str">
        <f>IF(B7="","N° de cedula",VLOOKUP(B7,'Lista de personal'!A:C,3,0))</f>
        <v>N° de cedula</v>
      </c>
      <c r="B7" s="4"/>
      <c r="C7" s="5" t="str">
        <f>IF(B7=""," N° de cedula",VLOOKUP(B7,'Lista de personal'!A:B,2,0))</f>
        <v xml:space="preserve"> N° de cedula</v>
      </c>
      <c r="D7" s="6">
        <f>IF(B7="",0,VLOOKUP(B7,'Lista de personal'!A:D,4,0))</f>
        <v>0</v>
      </c>
      <c r="E7" s="4">
        <v>0</v>
      </c>
      <c r="F7" s="7">
        <f t="shared" si="0"/>
        <v>0</v>
      </c>
      <c r="G7" s="10">
        <f t="shared" si="1"/>
        <v>0</v>
      </c>
      <c r="H7" s="4"/>
      <c r="I7" s="7">
        <f t="shared" si="2"/>
        <v>0</v>
      </c>
      <c r="J7" s="4"/>
      <c r="K7" s="7">
        <f t="shared" si="3"/>
        <v>0</v>
      </c>
      <c r="L7" s="4"/>
      <c r="M7" s="7">
        <f t="shared" si="4"/>
        <v>0</v>
      </c>
      <c r="N7" s="4"/>
      <c r="O7" s="7">
        <f t="shared" si="5"/>
        <v>0</v>
      </c>
      <c r="P7" s="4"/>
      <c r="Q7" s="7">
        <f t="shared" si="6"/>
        <v>0</v>
      </c>
      <c r="R7" s="7">
        <f t="shared" si="7"/>
        <v>0</v>
      </c>
      <c r="S7" s="4"/>
      <c r="T7" s="7">
        <f t="shared" si="8"/>
        <v>0</v>
      </c>
      <c r="U7" s="7">
        <f t="shared" si="9"/>
        <v>0</v>
      </c>
      <c r="V7" s="7">
        <f t="shared" si="10"/>
        <v>0</v>
      </c>
      <c r="W7" s="7">
        <f t="shared" si="11"/>
        <v>0</v>
      </c>
      <c r="X7" s="3"/>
      <c r="Y7" s="4"/>
      <c r="Z7" s="4"/>
      <c r="AA7" s="7">
        <f t="shared" si="12"/>
        <v>0</v>
      </c>
      <c r="AB7" s="7">
        <f t="shared" si="13"/>
        <v>0</v>
      </c>
    </row>
    <row r="8" spans="1:28" ht="18.75" customHeight="1" x14ac:dyDescent="0.4">
      <c r="A8" s="3" t="str">
        <f>IF(B8="","N° de cedula",VLOOKUP(B8,'Lista de personal'!A:C,3,0))</f>
        <v>N° de cedula</v>
      </c>
      <c r="B8" s="4"/>
      <c r="C8" s="5" t="str">
        <f>IF(B8=""," N° de cedula",VLOOKUP(B8,'Lista de personal'!A:B,2,0))</f>
        <v xml:space="preserve"> N° de cedula</v>
      </c>
      <c r="D8" s="6">
        <f>IF(B8="",0,VLOOKUP(B8,'Lista de personal'!A:D,4,0))</f>
        <v>0</v>
      </c>
      <c r="E8" s="4">
        <v>0</v>
      </c>
      <c r="F8" s="7">
        <f t="shared" si="0"/>
        <v>0</v>
      </c>
      <c r="G8" s="10">
        <f t="shared" si="1"/>
        <v>0</v>
      </c>
      <c r="H8" s="4"/>
      <c r="I8" s="7">
        <f t="shared" si="2"/>
        <v>0</v>
      </c>
      <c r="J8" s="4"/>
      <c r="K8" s="7">
        <f t="shared" si="3"/>
        <v>0</v>
      </c>
      <c r="L8" s="4"/>
      <c r="M8" s="7">
        <f t="shared" si="4"/>
        <v>0</v>
      </c>
      <c r="N8" s="4"/>
      <c r="O8" s="7">
        <f t="shared" si="5"/>
        <v>0</v>
      </c>
      <c r="P8" s="4"/>
      <c r="Q8" s="7">
        <f t="shared" si="6"/>
        <v>0</v>
      </c>
      <c r="R8" s="7">
        <f t="shared" si="7"/>
        <v>0</v>
      </c>
      <c r="S8" s="4"/>
      <c r="T8" s="7">
        <f t="shared" si="8"/>
        <v>0</v>
      </c>
      <c r="U8" s="7">
        <f t="shared" si="9"/>
        <v>0</v>
      </c>
      <c r="V8" s="7">
        <f t="shared" si="10"/>
        <v>0</v>
      </c>
      <c r="W8" s="7">
        <f t="shared" si="11"/>
        <v>0</v>
      </c>
      <c r="X8" s="3"/>
      <c r="Y8" s="4"/>
      <c r="Z8" s="4"/>
      <c r="AA8" s="7">
        <f t="shared" si="12"/>
        <v>0</v>
      </c>
      <c r="AB8" s="7">
        <f t="shared" si="13"/>
        <v>0</v>
      </c>
    </row>
    <row r="9" spans="1:28" ht="18.75" customHeight="1" x14ac:dyDescent="0.4">
      <c r="A9" s="3" t="str">
        <f>IF(B9="","N° de cedula",VLOOKUP(B9,'Lista de personal'!A:C,3,0))</f>
        <v>N° de cedula</v>
      </c>
      <c r="B9" s="4"/>
      <c r="C9" s="5" t="str">
        <f>IF(B9=""," N° de cedula",VLOOKUP(B9,'Lista de personal'!A:B,2,0))</f>
        <v xml:space="preserve"> N° de cedula</v>
      </c>
      <c r="D9" s="6">
        <f>IF(B9="",0,VLOOKUP(B9,'Lista de personal'!A:D,4,0))</f>
        <v>0</v>
      </c>
      <c r="E9" s="4">
        <v>0</v>
      </c>
      <c r="F9" s="7">
        <f t="shared" si="0"/>
        <v>0</v>
      </c>
      <c r="G9" s="10">
        <f t="shared" si="1"/>
        <v>0</v>
      </c>
      <c r="H9" s="4"/>
      <c r="I9" s="7">
        <f t="shared" si="2"/>
        <v>0</v>
      </c>
      <c r="J9" s="4"/>
      <c r="K9" s="7">
        <f t="shared" si="3"/>
        <v>0</v>
      </c>
      <c r="L9" s="4"/>
      <c r="M9" s="7">
        <f t="shared" si="4"/>
        <v>0</v>
      </c>
      <c r="N9" s="4"/>
      <c r="O9" s="7">
        <f t="shared" si="5"/>
        <v>0</v>
      </c>
      <c r="P9" s="4"/>
      <c r="Q9" s="7">
        <f t="shared" si="6"/>
        <v>0</v>
      </c>
      <c r="R9" s="7">
        <f t="shared" si="7"/>
        <v>0</v>
      </c>
      <c r="S9" s="4"/>
      <c r="T9" s="7">
        <f t="shared" si="8"/>
        <v>0</v>
      </c>
      <c r="U9" s="7">
        <f t="shared" si="9"/>
        <v>0</v>
      </c>
      <c r="V9" s="7">
        <f t="shared" si="10"/>
        <v>0</v>
      </c>
      <c r="W9" s="7">
        <f t="shared" si="11"/>
        <v>0</v>
      </c>
      <c r="X9" s="3"/>
      <c r="Y9" s="4"/>
      <c r="Z9" s="4"/>
      <c r="AA9" s="7">
        <f t="shared" si="12"/>
        <v>0</v>
      </c>
      <c r="AB9" s="7">
        <f t="shared" si="13"/>
        <v>0</v>
      </c>
    </row>
    <row r="10" spans="1:28" ht="18.75" customHeight="1" x14ac:dyDescent="0.4">
      <c r="A10" s="3" t="str">
        <f>IF(B10="","N° de cedula",VLOOKUP(B10,'Lista de personal'!A:C,3,0))</f>
        <v>N° de cedula</v>
      </c>
      <c r="B10" s="4"/>
      <c r="C10" s="5" t="str">
        <f>IF(B10=""," N° de cedula",VLOOKUP(B10,'Lista de personal'!A:B,2,0))</f>
        <v xml:space="preserve"> N° de cedula</v>
      </c>
      <c r="D10" s="6">
        <f>IF(B10="",0,VLOOKUP(B10,'Lista de personal'!A:D,4,0))</f>
        <v>0</v>
      </c>
      <c r="E10" s="4">
        <v>0</v>
      </c>
      <c r="F10" s="7">
        <f t="shared" si="0"/>
        <v>0</v>
      </c>
      <c r="G10" s="10">
        <f t="shared" si="1"/>
        <v>0</v>
      </c>
      <c r="H10" s="4"/>
      <c r="I10" s="7">
        <f t="shared" si="2"/>
        <v>0</v>
      </c>
      <c r="J10" s="4"/>
      <c r="K10" s="7">
        <f t="shared" si="3"/>
        <v>0</v>
      </c>
      <c r="L10" s="4"/>
      <c r="M10" s="7">
        <f t="shared" si="4"/>
        <v>0</v>
      </c>
      <c r="N10" s="4"/>
      <c r="O10" s="7">
        <f t="shared" si="5"/>
        <v>0</v>
      </c>
      <c r="P10" s="4"/>
      <c r="Q10" s="7">
        <f t="shared" si="6"/>
        <v>0</v>
      </c>
      <c r="R10" s="7">
        <f t="shared" si="7"/>
        <v>0</v>
      </c>
      <c r="S10" s="4"/>
      <c r="T10" s="7">
        <f t="shared" si="8"/>
        <v>0</v>
      </c>
      <c r="U10" s="7">
        <f t="shared" si="9"/>
        <v>0</v>
      </c>
      <c r="V10" s="7">
        <f t="shared" si="10"/>
        <v>0</v>
      </c>
      <c r="W10" s="7">
        <f t="shared" si="11"/>
        <v>0</v>
      </c>
      <c r="X10" s="3"/>
      <c r="Y10" s="4"/>
      <c r="Z10" s="4"/>
      <c r="AA10" s="7">
        <f t="shared" si="12"/>
        <v>0</v>
      </c>
      <c r="AB10" s="7">
        <f t="shared" si="13"/>
        <v>0</v>
      </c>
    </row>
    <row r="11" spans="1:28" ht="18.75" customHeight="1" x14ac:dyDescent="0.4">
      <c r="A11" s="3" t="str">
        <f>IF(B11="","N° de cedula",VLOOKUP(B11,'Lista de personal'!A:C,3,0))</f>
        <v>N° de cedula</v>
      </c>
      <c r="B11" s="4"/>
      <c r="C11" s="5" t="str">
        <f>IF(B11=""," N° de cedula",VLOOKUP(B11,'Lista de personal'!A:B,2,0))</f>
        <v xml:space="preserve"> N° de cedula</v>
      </c>
      <c r="D11" s="6">
        <f>IF(B11="",0,VLOOKUP(B11,'Lista de personal'!A:D,4,0))</f>
        <v>0</v>
      </c>
      <c r="E11" s="4">
        <v>0</v>
      </c>
      <c r="F11" s="7">
        <f t="shared" si="0"/>
        <v>0</v>
      </c>
      <c r="G11" s="10">
        <f t="shared" si="1"/>
        <v>0</v>
      </c>
      <c r="H11" s="4"/>
      <c r="I11" s="7">
        <f t="shared" si="2"/>
        <v>0</v>
      </c>
      <c r="J11" s="4"/>
      <c r="K11" s="7">
        <f t="shared" si="3"/>
        <v>0</v>
      </c>
      <c r="L11" s="4"/>
      <c r="M11" s="7">
        <f t="shared" si="4"/>
        <v>0</v>
      </c>
      <c r="N11" s="4"/>
      <c r="O11" s="7">
        <f t="shared" si="5"/>
        <v>0</v>
      </c>
      <c r="P11" s="4"/>
      <c r="Q11" s="7">
        <f t="shared" si="6"/>
        <v>0</v>
      </c>
      <c r="R11" s="7">
        <f t="shared" si="7"/>
        <v>0</v>
      </c>
      <c r="S11" s="4"/>
      <c r="T11" s="7">
        <f t="shared" si="8"/>
        <v>0</v>
      </c>
      <c r="U11" s="7">
        <f t="shared" si="9"/>
        <v>0</v>
      </c>
      <c r="V11" s="7">
        <f t="shared" si="10"/>
        <v>0</v>
      </c>
      <c r="W11" s="7">
        <f t="shared" si="11"/>
        <v>0</v>
      </c>
      <c r="X11" s="3"/>
      <c r="Y11" s="4"/>
      <c r="Z11" s="4"/>
      <c r="AA11" s="7">
        <f t="shared" si="12"/>
        <v>0</v>
      </c>
      <c r="AB11" s="7">
        <f t="shared" si="13"/>
        <v>0</v>
      </c>
    </row>
    <row r="12" spans="1:28" ht="18.75" customHeight="1" x14ac:dyDescent="0.4">
      <c r="A12" s="3" t="str">
        <f>IF(B12="","N° de cedula",VLOOKUP(B12,'Lista de personal'!A:C,3,0))</f>
        <v>N° de cedula</v>
      </c>
      <c r="B12" s="4"/>
      <c r="C12" s="5" t="str">
        <f>IF(B12=""," N° de cedula",VLOOKUP(B12,'Lista de personal'!A:B,2,0))</f>
        <v xml:space="preserve"> N° de cedula</v>
      </c>
      <c r="D12" s="6">
        <f>IF(B12="",0,VLOOKUP(B12,'Lista de personal'!A:D,4,0))</f>
        <v>0</v>
      </c>
      <c r="E12" s="4">
        <v>0</v>
      </c>
      <c r="F12" s="7">
        <f t="shared" si="0"/>
        <v>0</v>
      </c>
      <c r="G12" s="10">
        <f t="shared" si="1"/>
        <v>0</v>
      </c>
      <c r="H12" s="4"/>
      <c r="I12" s="7">
        <f t="shared" si="2"/>
        <v>0</v>
      </c>
      <c r="J12" s="4"/>
      <c r="K12" s="7">
        <f t="shared" si="3"/>
        <v>0</v>
      </c>
      <c r="L12" s="4"/>
      <c r="M12" s="7">
        <f t="shared" si="4"/>
        <v>0</v>
      </c>
      <c r="N12" s="4"/>
      <c r="O12" s="7">
        <f t="shared" si="5"/>
        <v>0</v>
      </c>
      <c r="P12" s="4"/>
      <c r="Q12" s="7">
        <f t="shared" si="6"/>
        <v>0</v>
      </c>
      <c r="R12" s="7">
        <f t="shared" si="7"/>
        <v>0</v>
      </c>
      <c r="S12" s="4"/>
      <c r="T12" s="7">
        <f t="shared" si="8"/>
        <v>0</v>
      </c>
      <c r="U12" s="7">
        <f t="shared" si="9"/>
        <v>0</v>
      </c>
      <c r="V12" s="7">
        <f t="shared" si="10"/>
        <v>0</v>
      </c>
      <c r="W12" s="7">
        <f t="shared" si="11"/>
        <v>0</v>
      </c>
      <c r="X12" s="3"/>
      <c r="Y12" s="4"/>
      <c r="Z12" s="4"/>
      <c r="AA12" s="7">
        <f t="shared" si="12"/>
        <v>0</v>
      </c>
      <c r="AB12" s="7">
        <f t="shared" si="13"/>
        <v>0</v>
      </c>
    </row>
    <row r="13" spans="1:28" ht="18.75" customHeight="1" x14ac:dyDescent="0.4">
      <c r="A13" s="3" t="str">
        <f>IF(B13="","N° de cedula",VLOOKUP(B13,'Lista de personal'!A:C,3,0))</f>
        <v>N° de cedula</v>
      </c>
      <c r="B13" s="4"/>
      <c r="C13" s="5" t="str">
        <f>IF(B13=""," N° de cedula",VLOOKUP(B13,'Lista de personal'!A:B,2,0))</f>
        <v xml:space="preserve"> N° de cedula</v>
      </c>
      <c r="D13" s="6">
        <f>IF(B13="",0,VLOOKUP(B13,'Lista de personal'!A:D,4,0))</f>
        <v>0</v>
      </c>
      <c r="E13" s="4">
        <v>0</v>
      </c>
      <c r="F13" s="7">
        <f t="shared" si="0"/>
        <v>0</v>
      </c>
      <c r="G13" s="10">
        <f t="shared" si="1"/>
        <v>0</v>
      </c>
      <c r="H13" s="4"/>
      <c r="I13" s="7">
        <f t="shared" si="2"/>
        <v>0</v>
      </c>
      <c r="J13" s="4"/>
      <c r="K13" s="7">
        <f t="shared" si="3"/>
        <v>0</v>
      </c>
      <c r="L13" s="4"/>
      <c r="M13" s="7">
        <f t="shared" si="4"/>
        <v>0</v>
      </c>
      <c r="N13" s="4"/>
      <c r="O13" s="7">
        <f t="shared" si="5"/>
        <v>0</v>
      </c>
      <c r="P13" s="4"/>
      <c r="Q13" s="7">
        <f t="shared" si="6"/>
        <v>0</v>
      </c>
      <c r="R13" s="7">
        <f t="shared" si="7"/>
        <v>0</v>
      </c>
      <c r="S13" s="4"/>
      <c r="T13" s="7">
        <f t="shared" si="8"/>
        <v>0</v>
      </c>
      <c r="U13" s="7">
        <f t="shared" si="9"/>
        <v>0</v>
      </c>
      <c r="V13" s="7">
        <f t="shared" si="10"/>
        <v>0</v>
      </c>
      <c r="W13" s="7">
        <f t="shared" si="11"/>
        <v>0</v>
      </c>
      <c r="X13" s="3"/>
      <c r="Y13" s="4"/>
      <c r="Z13" s="4"/>
      <c r="AA13" s="7">
        <f t="shared" si="12"/>
        <v>0</v>
      </c>
      <c r="AB13" s="7">
        <f t="shared" si="13"/>
        <v>0</v>
      </c>
    </row>
    <row r="14" spans="1:28" ht="18.75" customHeight="1" x14ac:dyDescent="0.4">
      <c r="A14" s="3" t="str">
        <f>IF(B14="","N° de cedula",VLOOKUP(B14,'Lista de personal'!A:C,3,0))</f>
        <v>N° de cedula</v>
      </c>
      <c r="B14" s="4"/>
      <c r="C14" s="5" t="str">
        <f>IF(B14=""," N° de cedula",VLOOKUP(B14,'Lista de personal'!A:B,2,0))</f>
        <v xml:space="preserve"> N° de cedula</v>
      </c>
      <c r="D14" s="6">
        <f>IF(B14="",0,VLOOKUP(B14,'Lista de personal'!A:D,4,0))</f>
        <v>0</v>
      </c>
      <c r="E14" s="4">
        <v>0</v>
      </c>
      <c r="F14" s="7">
        <f t="shared" si="0"/>
        <v>0</v>
      </c>
      <c r="G14" s="10">
        <f t="shared" si="1"/>
        <v>0</v>
      </c>
      <c r="H14" s="4"/>
      <c r="I14" s="7">
        <f t="shared" si="2"/>
        <v>0</v>
      </c>
      <c r="J14" s="4"/>
      <c r="K14" s="7">
        <f t="shared" si="3"/>
        <v>0</v>
      </c>
      <c r="L14" s="4"/>
      <c r="M14" s="7">
        <f t="shared" si="4"/>
        <v>0</v>
      </c>
      <c r="N14" s="4"/>
      <c r="O14" s="7">
        <f t="shared" si="5"/>
        <v>0</v>
      </c>
      <c r="P14" s="4"/>
      <c r="Q14" s="7">
        <f t="shared" si="6"/>
        <v>0</v>
      </c>
      <c r="R14" s="7">
        <f t="shared" si="7"/>
        <v>0</v>
      </c>
      <c r="S14" s="4"/>
      <c r="T14" s="7">
        <f t="shared" si="8"/>
        <v>0</v>
      </c>
      <c r="U14" s="7">
        <f t="shared" si="9"/>
        <v>0</v>
      </c>
      <c r="V14" s="7">
        <f t="shared" si="10"/>
        <v>0</v>
      </c>
      <c r="W14" s="7">
        <f t="shared" si="11"/>
        <v>0</v>
      </c>
      <c r="X14" s="3"/>
      <c r="Y14" s="4"/>
      <c r="Z14" s="4"/>
      <c r="AA14" s="7">
        <f t="shared" si="12"/>
        <v>0</v>
      </c>
      <c r="AB14" s="7">
        <f t="shared" si="13"/>
        <v>0</v>
      </c>
    </row>
    <row r="15" spans="1:28" ht="18.75" customHeight="1" x14ac:dyDescent="0.4">
      <c r="A15" s="3" t="str">
        <f>IF(B15="","N° de cedula",VLOOKUP(B15,'Lista de personal'!A:C,3,0))</f>
        <v>N° de cedula</v>
      </c>
      <c r="B15" s="4"/>
      <c r="C15" s="5" t="str">
        <f>IF(B15=""," N° de cedula",VLOOKUP(B15,'Lista de personal'!A:B,2,0))</f>
        <v xml:space="preserve"> N° de cedula</v>
      </c>
      <c r="D15" s="6">
        <f>IF(B15="",0,VLOOKUP(B15,'Lista de personal'!A:D,4,0))</f>
        <v>0</v>
      </c>
      <c r="E15" s="4">
        <v>0</v>
      </c>
      <c r="F15" s="7">
        <f t="shared" si="0"/>
        <v>0</v>
      </c>
      <c r="G15" s="10">
        <f t="shared" si="1"/>
        <v>0</v>
      </c>
      <c r="H15" s="4"/>
      <c r="I15" s="7">
        <f t="shared" si="2"/>
        <v>0</v>
      </c>
      <c r="J15" s="4"/>
      <c r="K15" s="7">
        <f t="shared" si="3"/>
        <v>0</v>
      </c>
      <c r="L15" s="4"/>
      <c r="M15" s="7">
        <f t="shared" si="4"/>
        <v>0</v>
      </c>
      <c r="N15" s="4"/>
      <c r="O15" s="7">
        <f t="shared" si="5"/>
        <v>0</v>
      </c>
      <c r="P15" s="4"/>
      <c r="Q15" s="7">
        <f t="shared" si="6"/>
        <v>0</v>
      </c>
      <c r="R15" s="7">
        <f t="shared" si="7"/>
        <v>0</v>
      </c>
      <c r="S15" s="4"/>
      <c r="T15" s="7">
        <f t="shared" si="8"/>
        <v>0</v>
      </c>
      <c r="U15" s="7">
        <f t="shared" si="9"/>
        <v>0</v>
      </c>
      <c r="V15" s="7">
        <f t="shared" si="10"/>
        <v>0</v>
      </c>
      <c r="W15" s="7">
        <f t="shared" si="11"/>
        <v>0</v>
      </c>
      <c r="X15" s="3"/>
      <c r="Y15" s="4"/>
      <c r="Z15" s="4"/>
      <c r="AA15" s="7">
        <f t="shared" si="12"/>
        <v>0</v>
      </c>
      <c r="AB15" s="7">
        <f t="shared" si="13"/>
        <v>0</v>
      </c>
    </row>
    <row r="16" spans="1:28" ht="18.75" customHeight="1" x14ac:dyDescent="0.4">
      <c r="A16" s="3" t="str">
        <f>IF(B16="","N° de cedula",VLOOKUP(B16,'Lista de personal'!A:C,3,0))</f>
        <v>N° de cedula</v>
      </c>
      <c r="B16" s="4"/>
      <c r="C16" s="5" t="str">
        <f>IF(B16=""," N° de cedula",VLOOKUP(B16,'Lista de personal'!A:B,2,0))</f>
        <v xml:space="preserve"> N° de cedula</v>
      </c>
      <c r="D16" s="6">
        <f>IF(B16="",0,VLOOKUP(B16,'Lista de personal'!A:D,4,0))</f>
        <v>0</v>
      </c>
      <c r="E16" s="4">
        <v>0</v>
      </c>
      <c r="F16" s="7">
        <f t="shared" si="0"/>
        <v>0</v>
      </c>
      <c r="G16" s="10">
        <f t="shared" si="1"/>
        <v>0</v>
      </c>
      <c r="H16" s="4"/>
      <c r="I16" s="7">
        <f t="shared" si="2"/>
        <v>0</v>
      </c>
      <c r="J16" s="4"/>
      <c r="K16" s="7">
        <f t="shared" si="3"/>
        <v>0</v>
      </c>
      <c r="L16" s="4"/>
      <c r="M16" s="7">
        <f t="shared" si="4"/>
        <v>0</v>
      </c>
      <c r="N16" s="4"/>
      <c r="O16" s="7">
        <f t="shared" si="5"/>
        <v>0</v>
      </c>
      <c r="P16" s="4"/>
      <c r="Q16" s="7">
        <f t="shared" si="6"/>
        <v>0</v>
      </c>
      <c r="R16" s="7">
        <f t="shared" si="7"/>
        <v>0</v>
      </c>
      <c r="S16" s="4"/>
      <c r="T16" s="7">
        <f t="shared" si="8"/>
        <v>0</v>
      </c>
      <c r="U16" s="7">
        <f t="shared" si="9"/>
        <v>0</v>
      </c>
      <c r="V16" s="7">
        <f t="shared" si="10"/>
        <v>0</v>
      </c>
      <c r="W16" s="7">
        <f t="shared" si="11"/>
        <v>0</v>
      </c>
      <c r="X16" s="3"/>
      <c r="Y16" s="4"/>
      <c r="Z16" s="4"/>
      <c r="AA16" s="7">
        <f t="shared" si="12"/>
        <v>0</v>
      </c>
      <c r="AB16" s="7">
        <f t="shared" si="13"/>
        <v>0</v>
      </c>
    </row>
    <row r="17" spans="1:28" ht="18.75" customHeight="1" x14ac:dyDescent="0.4">
      <c r="A17" s="3" t="str">
        <f>IF(B17="","N° de cedula",VLOOKUP(B17,'Lista de personal'!A:C,3,0))</f>
        <v>N° de cedula</v>
      </c>
      <c r="B17" s="4"/>
      <c r="C17" s="5" t="str">
        <f>IF(B17=""," N° de cedula",VLOOKUP(B17,'Lista de personal'!A:B,2,0))</f>
        <v xml:space="preserve"> N° de cedula</v>
      </c>
      <c r="D17" s="6">
        <f>IF(B17="",0,VLOOKUP(B17,'Lista de personal'!A:D,4,0))</f>
        <v>0</v>
      </c>
      <c r="E17" s="4">
        <v>0</v>
      </c>
      <c r="F17" s="7">
        <f t="shared" si="0"/>
        <v>0</v>
      </c>
      <c r="G17" s="10">
        <f t="shared" si="1"/>
        <v>0</v>
      </c>
      <c r="H17" s="4"/>
      <c r="I17" s="7">
        <f t="shared" si="2"/>
        <v>0</v>
      </c>
      <c r="J17" s="4"/>
      <c r="K17" s="7">
        <f t="shared" si="3"/>
        <v>0</v>
      </c>
      <c r="L17" s="4"/>
      <c r="M17" s="7">
        <f t="shared" si="4"/>
        <v>0</v>
      </c>
      <c r="N17" s="4"/>
      <c r="O17" s="7">
        <f t="shared" si="5"/>
        <v>0</v>
      </c>
      <c r="P17" s="4"/>
      <c r="Q17" s="7">
        <f t="shared" si="6"/>
        <v>0</v>
      </c>
      <c r="R17" s="7">
        <f t="shared" si="7"/>
        <v>0</v>
      </c>
      <c r="S17" s="4"/>
      <c r="T17" s="7">
        <f t="shared" si="8"/>
        <v>0</v>
      </c>
      <c r="U17" s="7">
        <f t="shared" si="9"/>
        <v>0</v>
      </c>
      <c r="V17" s="7">
        <f t="shared" si="10"/>
        <v>0</v>
      </c>
      <c r="W17" s="7">
        <f t="shared" si="11"/>
        <v>0</v>
      </c>
      <c r="X17" s="3"/>
      <c r="Y17" s="4"/>
      <c r="Z17" s="4"/>
      <c r="AA17" s="7">
        <f t="shared" si="12"/>
        <v>0</v>
      </c>
      <c r="AB17" s="7">
        <f t="shared" si="13"/>
        <v>0</v>
      </c>
    </row>
    <row r="18" spans="1:28" ht="18.75" customHeight="1" x14ac:dyDescent="0.4">
      <c r="A18" s="3" t="str">
        <f>IF(B18="","N° de cedula",VLOOKUP(B18,'Lista de personal'!A:C,3,0))</f>
        <v>N° de cedula</v>
      </c>
      <c r="B18" s="4"/>
      <c r="C18" s="5" t="str">
        <f>IF(B18=""," N° de cedula",VLOOKUP(B18,'Lista de personal'!A:B,2,0))</f>
        <v xml:space="preserve"> N° de cedula</v>
      </c>
      <c r="D18" s="6">
        <f>IF(B18="",0,VLOOKUP(B18,'Lista de personal'!A:D,4,0))</f>
        <v>0</v>
      </c>
      <c r="E18" s="4">
        <v>0</v>
      </c>
      <c r="F18" s="7">
        <f t="shared" si="0"/>
        <v>0</v>
      </c>
      <c r="G18" s="10">
        <f t="shared" si="1"/>
        <v>0</v>
      </c>
      <c r="H18" s="4"/>
      <c r="I18" s="7">
        <f t="shared" si="2"/>
        <v>0</v>
      </c>
      <c r="J18" s="4"/>
      <c r="K18" s="7">
        <f t="shared" si="3"/>
        <v>0</v>
      </c>
      <c r="L18" s="4"/>
      <c r="M18" s="7">
        <f t="shared" si="4"/>
        <v>0</v>
      </c>
      <c r="N18" s="4"/>
      <c r="O18" s="7">
        <f t="shared" si="5"/>
        <v>0</v>
      </c>
      <c r="P18" s="4"/>
      <c r="Q18" s="7">
        <f t="shared" si="6"/>
        <v>0</v>
      </c>
      <c r="R18" s="7">
        <f t="shared" si="7"/>
        <v>0</v>
      </c>
      <c r="S18" s="4"/>
      <c r="T18" s="7">
        <f t="shared" si="8"/>
        <v>0</v>
      </c>
      <c r="U18" s="7">
        <f t="shared" si="9"/>
        <v>0</v>
      </c>
      <c r="V18" s="7">
        <f t="shared" si="10"/>
        <v>0</v>
      </c>
      <c r="W18" s="7">
        <f t="shared" si="11"/>
        <v>0</v>
      </c>
      <c r="X18" s="3"/>
      <c r="Y18" s="4"/>
      <c r="Z18" s="4"/>
      <c r="AA18" s="7">
        <f t="shared" si="12"/>
        <v>0</v>
      </c>
      <c r="AB18" s="7">
        <f t="shared" si="13"/>
        <v>0</v>
      </c>
    </row>
    <row r="19" spans="1:28" ht="18.75" customHeight="1" x14ac:dyDescent="0.4">
      <c r="A19" s="3" t="str">
        <f>IF(B19="","N° de cedula",VLOOKUP(B19,'Lista de personal'!A:C,3,0))</f>
        <v>N° de cedula</v>
      </c>
      <c r="B19" s="4"/>
      <c r="C19" s="5" t="str">
        <f>IF(B19=""," N° de cedula",VLOOKUP(B19,'Lista de personal'!A:B,2,0))</f>
        <v xml:space="preserve"> N° de cedula</v>
      </c>
      <c r="D19" s="6">
        <f>IF(B19="",0,VLOOKUP(B19,'Lista de personal'!A:D,4,0))</f>
        <v>0</v>
      </c>
      <c r="E19" s="4">
        <v>0</v>
      </c>
      <c r="F19" s="7">
        <f t="shared" si="0"/>
        <v>0</v>
      </c>
      <c r="G19" s="10">
        <f t="shared" si="1"/>
        <v>0</v>
      </c>
      <c r="H19" s="4"/>
      <c r="I19" s="7">
        <f t="shared" si="2"/>
        <v>0</v>
      </c>
      <c r="J19" s="4"/>
      <c r="K19" s="7">
        <f t="shared" si="3"/>
        <v>0</v>
      </c>
      <c r="L19" s="4"/>
      <c r="M19" s="7">
        <f t="shared" si="4"/>
        <v>0</v>
      </c>
      <c r="N19" s="4"/>
      <c r="O19" s="7">
        <f t="shared" si="5"/>
        <v>0</v>
      </c>
      <c r="P19" s="4"/>
      <c r="Q19" s="7">
        <f t="shared" si="6"/>
        <v>0</v>
      </c>
      <c r="R19" s="7">
        <f t="shared" si="7"/>
        <v>0</v>
      </c>
      <c r="S19" s="4"/>
      <c r="T19" s="7">
        <f t="shared" si="8"/>
        <v>0</v>
      </c>
      <c r="U19" s="7">
        <f t="shared" si="9"/>
        <v>0</v>
      </c>
      <c r="V19" s="7">
        <f t="shared" si="10"/>
        <v>0</v>
      </c>
      <c r="W19" s="7">
        <f t="shared" si="11"/>
        <v>0</v>
      </c>
      <c r="X19" s="3"/>
      <c r="Y19" s="4"/>
      <c r="Z19" s="4"/>
      <c r="AA19" s="7">
        <f t="shared" si="12"/>
        <v>0</v>
      </c>
      <c r="AB19" s="7">
        <f t="shared" si="13"/>
        <v>0</v>
      </c>
    </row>
    <row r="20" spans="1:28" ht="18.75" customHeight="1" x14ac:dyDescent="0.4">
      <c r="A20" s="3" t="str">
        <f>IF(B20="","N° de cedula",VLOOKUP(B20,'Lista de personal'!A:C,3,0))</f>
        <v>N° de cedula</v>
      </c>
      <c r="B20" s="4"/>
      <c r="C20" s="5" t="str">
        <f>IF(B20=""," N° de cedula",VLOOKUP(B20,'Lista de personal'!A:B,2,0))</f>
        <v xml:space="preserve"> N° de cedula</v>
      </c>
      <c r="D20" s="6">
        <f>IF(B20="",0,VLOOKUP(B20,'Lista de personal'!A:D,4,0))</f>
        <v>0</v>
      </c>
      <c r="E20" s="4">
        <v>0</v>
      </c>
      <c r="F20" s="7">
        <f t="shared" si="0"/>
        <v>0</v>
      </c>
      <c r="G20" s="10">
        <f t="shared" si="1"/>
        <v>0</v>
      </c>
      <c r="H20" s="4"/>
      <c r="I20" s="7">
        <f t="shared" si="2"/>
        <v>0</v>
      </c>
      <c r="J20" s="4"/>
      <c r="K20" s="7">
        <f t="shared" si="3"/>
        <v>0</v>
      </c>
      <c r="L20" s="4"/>
      <c r="M20" s="7">
        <f t="shared" si="4"/>
        <v>0</v>
      </c>
      <c r="N20" s="4"/>
      <c r="O20" s="7">
        <f t="shared" si="5"/>
        <v>0</v>
      </c>
      <c r="P20" s="4"/>
      <c r="Q20" s="7">
        <f t="shared" si="6"/>
        <v>0</v>
      </c>
      <c r="R20" s="7">
        <f t="shared" si="7"/>
        <v>0</v>
      </c>
      <c r="S20" s="4"/>
      <c r="T20" s="7">
        <f t="shared" si="8"/>
        <v>0</v>
      </c>
      <c r="U20" s="7">
        <f t="shared" si="9"/>
        <v>0</v>
      </c>
      <c r="V20" s="7">
        <f t="shared" si="10"/>
        <v>0</v>
      </c>
      <c r="W20" s="7">
        <f t="shared" si="11"/>
        <v>0</v>
      </c>
      <c r="X20" s="3"/>
      <c r="Y20" s="4"/>
      <c r="Z20" s="4"/>
      <c r="AA20" s="7">
        <f t="shared" si="12"/>
        <v>0</v>
      </c>
      <c r="AB20" s="7">
        <f t="shared" si="13"/>
        <v>0</v>
      </c>
    </row>
    <row r="21" spans="1:28" ht="18.75" customHeight="1" x14ac:dyDescent="0.4">
      <c r="A21" s="3" t="str">
        <f>IF(B21="","N° de cedula",VLOOKUP(B21,'Lista de personal'!A:C,3,0))</f>
        <v>N° de cedula</v>
      </c>
      <c r="B21" s="4"/>
      <c r="C21" s="5" t="str">
        <f>IF(B21=""," N° de cedula",VLOOKUP(B21,'Lista de personal'!A:B,2,0))</f>
        <v xml:space="preserve"> N° de cedula</v>
      </c>
      <c r="D21" s="6">
        <f>IF(B21="",0,VLOOKUP(B21,'Lista de personal'!A:D,4,0))</f>
        <v>0</v>
      </c>
      <c r="E21" s="4">
        <v>0</v>
      </c>
      <c r="F21" s="7">
        <f t="shared" si="0"/>
        <v>0</v>
      </c>
      <c r="G21" s="10">
        <f t="shared" si="1"/>
        <v>0</v>
      </c>
      <c r="H21" s="4"/>
      <c r="I21" s="7">
        <f t="shared" si="2"/>
        <v>0</v>
      </c>
      <c r="J21" s="4"/>
      <c r="K21" s="7">
        <f t="shared" si="3"/>
        <v>0</v>
      </c>
      <c r="L21" s="4"/>
      <c r="M21" s="7">
        <f t="shared" si="4"/>
        <v>0</v>
      </c>
      <c r="N21" s="4"/>
      <c r="O21" s="7">
        <f t="shared" si="5"/>
        <v>0</v>
      </c>
      <c r="P21" s="4"/>
      <c r="Q21" s="7">
        <f t="shared" si="6"/>
        <v>0</v>
      </c>
      <c r="R21" s="7">
        <f t="shared" si="7"/>
        <v>0</v>
      </c>
      <c r="S21" s="4"/>
      <c r="T21" s="7">
        <f t="shared" si="8"/>
        <v>0</v>
      </c>
      <c r="U21" s="7">
        <f t="shared" si="9"/>
        <v>0</v>
      </c>
      <c r="V21" s="7">
        <f t="shared" si="10"/>
        <v>0</v>
      </c>
      <c r="W21" s="7">
        <f t="shared" si="11"/>
        <v>0</v>
      </c>
      <c r="X21" s="3"/>
      <c r="Y21" s="4"/>
      <c r="Z21" s="4"/>
      <c r="AA21" s="7">
        <f t="shared" si="12"/>
        <v>0</v>
      </c>
      <c r="AB21" s="7">
        <f t="shared" si="13"/>
        <v>0</v>
      </c>
    </row>
    <row r="22" spans="1:28" ht="18.75" customHeight="1" x14ac:dyDescent="0.4">
      <c r="A22" s="3" t="str">
        <f>IF(B22="","N° de cedula",VLOOKUP(B22,'Lista de personal'!A:C,3,0))</f>
        <v>N° de cedula</v>
      </c>
      <c r="B22" s="4"/>
      <c r="C22" s="5" t="str">
        <f>IF(B22=""," N° de cedula",VLOOKUP(B22,'Lista de personal'!A:B,2,0))</f>
        <v xml:space="preserve"> N° de cedula</v>
      </c>
      <c r="D22" s="6">
        <f>IF(B22="",0,VLOOKUP(B22,'Lista de personal'!A:D,4,0))</f>
        <v>0</v>
      </c>
      <c r="E22" s="4">
        <v>0</v>
      </c>
      <c r="F22" s="7">
        <f t="shared" si="0"/>
        <v>0</v>
      </c>
      <c r="G22" s="10">
        <f t="shared" si="1"/>
        <v>0</v>
      </c>
      <c r="H22" s="4"/>
      <c r="I22" s="7">
        <f t="shared" si="2"/>
        <v>0</v>
      </c>
      <c r="J22" s="4"/>
      <c r="K22" s="7">
        <f t="shared" si="3"/>
        <v>0</v>
      </c>
      <c r="L22" s="4"/>
      <c r="M22" s="7">
        <f t="shared" si="4"/>
        <v>0</v>
      </c>
      <c r="N22" s="4"/>
      <c r="O22" s="7">
        <f t="shared" si="5"/>
        <v>0</v>
      </c>
      <c r="P22" s="4"/>
      <c r="Q22" s="7">
        <f t="shared" si="6"/>
        <v>0</v>
      </c>
      <c r="R22" s="7">
        <f t="shared" si="7"/>
        <v>0</v>
      </c>
      <c r="S22" s="4"/>
      <c r="T22" s="7">
        <f t="shared" si="8"/>
        <v>0</v>
      </c>
      <c r="U22" s="7">
        <f t="shared" si="9"/>
        <v>0</v>
      </c>
      <c r="V22" s="7">
        <f t="shared" si="10"/>
        <v>0</v>
      </c>
      <c r="W22" s="7">
        <f t="shared" si="11"/>
        <v>0</v>
      </c>
      <c r="X22" s="3"/>
      <c r="Y22" s="4"/>
      <c r="Z22" s="4"/>
      <c r="AA22" s="7">
        <f t="shared" si="12"/>
        <v>0</v>
      </c>
      <c r="AB22" s="7">
        <f t="shared" si="13"/>
        <v>0</v>
      </c>
    </row>
    <row r="23" spans="1:28" ht="18.75" customHeight="1" x14ac:dyDescent="0.4">
      <c r="A23" s="3" t="str">
        <f>IF(B23="","N° de cedula",VLOOKUP(B23,'Lista de personal'!A:C,3,0))</f>
        <v>N° de cedula</v>
      </c>
      <c r="B23" s="4"/>
      <c r="C23" s="5" t="str">
        <f>IF(B23=""," N° de cedula",VLOOKUP(B23,'Lista de personal'!A:B,2,0))</f>
        <v xml:space="preserve"> N° de cedula</v>
      </c>
      <c r="D23" s="6">
        <f>IF(B23="",0,VLOOKUP(B23,'Lista de personal'!A:D,4,0))</f>
        <v>0</v>
      </c>
      <c r="E23" s="4">
        <v>0</v>
      </c>
      <c r="F23" s="7">
        <f t="shared" si="0"/>
        <v>0</v>
      </c>
      <c r="G23" s="10">
        <f t="shared" si="1"/>
        <v>0</v>
      </c>
      <c r="H23" s="4"/>
      <c r="I23" s="7">
        <f t="shared" si="2"/>
        <v>0</v>
      </c>
      <c r="J23" s="4"/>
      <c r="K23" s="7">
        <f t="shared" si="3"/>
        <v>0</v>
      </c>
      <c r="L23" s="4"/>
      <c r="M23" s="7">
        <f t="shared" si="4"/>
        <v>0</v>
      </c>
      <c r="N23" s="4"/>
      <c r="O23" s="7">
        <f t="shared" si="5"/>
        <v>0</v>
      </c>
      <c r="P23" s="4"/>
      <c r="Q23" s="7">
        <f t="shared" si="6"/>
        <v>0</v>
      </c>
      <c r="R23" s="7">
        <f t="shared" si="7"/>
        <v>0</v>
      </c>
      <c r="S23" s="4"/>
      <c r="T23" s="7">
        <f t="shared" si="8"/>
        <v>0</v>
      </c>
      <c r="U23" s="7">
        <f t="shared" si="9"/>
        <v>0</v>
      </c>
      <c r="V23" s="7">
        <f t="shared" si="10"/>
        <v>0</v>
      </c>
      <c r="W23" s="7">
        <f t="shared" si="11"/>
        <v>0</v>
      </c>
      <c r="X23" s="3"/>
      <c r="Y23" s="4"/>
      <c r="Z23" s="4"/>
      <c r="AA23" s="7">
        <f t="shared" si="12"/>
        <v>0</v>
      </c>
      <c r="AB23" s="7">
        <f t="shared" si="13"/>
        <v>0</v>
      </c>
    </row>
    <row r="24" spans="1:28" ht="18.75" customHeight="1" x14ac:dyDescent="0.4">
      <c r="A24" s="3" t="str">
        <f>IF(B24="","N° de cedula",VLOOKUP(B24,'Lista de personal'!A:C,3,0))</f>
        <v>N° de cedula</v>
      </c>
      <c r="B24" s="4"/>
      <c r="C24" s="5" t="str">
        <f>IF(B24=""," N° de cedula",VLOOKUP(B24,'Lista de personal'!A:B,2,0))</f>
        <v xml:space="preserve"> N° de cedula</v>
      </c>
      <c r="D24" s="6">
        <f>IF(B24="",0,VLOOKUP(B24,'Lista de personal'!A:D,4,0))</f>
        <v>0</v>
      </c>
      <c r="E24" s="4">
        <v>0</v>
      </c>
      <c r="F24" s="7">
        <f t="shared" si="0"/>
        <v>0</v>
      </c>
      <c r="G24" s="10">
        <f t="shared" si="1"/>
        <v>0</v>
      </c>
      <c r="H24" s="4"/>
      <c r="I24" s="7">
        <f t="shared" si="2"/>
        <v>0</v>
      </c>
      <c r="J24" s="4"/>
      <c r="K24" s="7">
        <f t="shared" si="3"/>
        <v>0</v>
      </c>
      <c r="L24" s="4"/>
      <c r="M24" s="7">
        <f t="shared" si="4"/>
        <v>0</v>
      </c>
      <c r="N24" s="4"/>
      <c r="O24" s="7">
        <f t="shared" si="5"/>
        <v>0</v>
      </c>
      <c r="P24" s="4"/>
      <c r="Q24" s="7">
        <f t="shared" si="6"/>
        <v>0</v>
      </c>
      <c r="R24" s="7">
        <f t="shared" si="7"/>
        <v>0</v>
      </c>
      <c r="S24" s="4"/>
      <c r="T24" s="7">
        <f t="shared" si="8"/>
        <v>0</v>
      </c>
      <c r="U24" s="7">
        <f t="shared" si="9"/>
        <v>0</v>
      </c>
      <c r="V24" s="7">
        <f t="shared" si="10"/>
        <v>0</v>
      </c>
      <c r="W24" s="7">
        <f t="shared" si="11"/>
        <v>0</v>
      </c>
      <c r="X24" s="3"/>
      <c r="Y24" s="4"/>
      <c r="Z24" s="4"/>
      <c r="AA24" s="7">
        <f t="shared" si="12"/>
        <v>0</v>
      </c>
      <c r="AB24" s="7">
        <f t="shared" si="13"/>
        <v>0</v>
      </c>
    </row>
    <row r="25" spans="1:28" ht="18.75" customHeight="1" x14ac:dyDescent="0.4">
      <c r="A25" s="3" t="str">
        <f>IF(B25="","N° de cedula",VLOOKUP(B25,'Lista de personal'!A:C,3,0))</f>
        <v>N° de cedula</v>
      </c>
      <c r="B25" s="4"/>
      <c r="C25" s="5" t="str">
        <f>IF(B25=""," N° de cedula",VLOOKUP(B25,'Lista de personal'!A:B,2,0))</f>
        <v xml:space="preserve"> N° de cedula</v>
      </c>
      <c r="D25" s="6">
        <f>IF(B25="",0,VLOOKUP(B25,'Lista de personal'!A:D,4,0))</f>
        <v>0</v>
      </c>
      <c r="E25" s="4">
        <v>0</v>
      </c>
      <c r="F25" s="7">
        <f t="shared" si="0"/>
        <v>0</v>
      </c>
      <c r="G25" s="10">
        <f t="shared" si="1"/>
        <v>0</v>
      </c>
      <c r="H25" s="4"/>
      <c r="I25" s="7">
        <f t="shared" si="2"/>
        <v>0</v>
      </c>
      <c r="J25" s="4"/>
      <c r="K25" s="7">
        <f t="shared" si="3"/>
        <v>0</v>
      </c>
      <c r="L25" s="4"/>
      <c r="M25" s="7">
        <f t="shared" si="4"/>
        <v>0</v>
      </c>
      <c r="N25" s="4"/>
      <c r="O25" s="7">
        <f t="shared" si="5"/>
        <v>0</v>
      </c>
      <c r="P25" s="4"/>
      <c r="Q25" s="7">
        <f t="shared" si="6"/>
        <v>0</v>
      </c>
      <c r="R25" s="7">
        <f t="shared" si="7"/>
        <v>0</v>
      </c>
      <c r="S25" s="4"/>
      <c r="T25" s="7">
        <f t="shared" si="8"/>
        <v>0</v>
      </c>
      <c r="U25" s="7">
        <f t="shared" si="9"/>
        <v>0</v>
      </c>
      <c r="V25" s="7">
        <f t="shared" si="10"/>
        <v>0</v>
      </c>
      <c r="W25" s="7">
        <f t="shared" si="11"/>
        <v>0</v>
      </c>
      <c r="X25" s="3"/>
      <c r="Y25" s="4"/>
      <c r="Z25" s="4"/>
      <c r="AA25" s="7">
        <f t="shared" si="12"/>
        <v>0</v>
      </c>
      <c r="AB25" s="7">
        <f t="shared" si="13"/>
        <v>0</v>
      </c>
    </row>
    <row r="26" spans="1:28" ht="18.75" customHeight="1" x14ac:dyDescent="0.4">
      <c r="A26" s="3" t="str">
        <f>IF(B26="","N° de cedula",VLOOKUP(B26,'Lista de personal'!A:C,3,0))</f>
        <v>N° de cedula</v>
      </c>
      <c r="B26" s="4"/>
      <c r="C26" s="5" t="str">
        <f>IF(B26=""," N° de cedula",VLOOKUP(B26,'Lista de personal'!A:B,2,0))</f>
        <v xml:space="preserve"> N° de cedula</v>
      </c>
      <c r="D26" s="6">
        <f>IF(B26="",0,VLOOKUP(B26,'Lista de personal'!A:D,4,0))</f>
        <v>0</v>
      </c>
      <c r="E26" s="4">
        <v>0</v>
      </c>
      <c r="F26" s="7">
        <f t="shared" si="0"/>
        <v>0</v>
      </c>
      <c r="G26" s="10">
        <f t="shared" si="1"/>
        <v>0</v>
      </c>
      <c r="H26" s="4"/>
      <c r="I26" s="7">
        <f t="shared" si="2"/>
        <v>0</v>
      </c>
      <c r="J26" s="4"/>
      <c r="K26" s="7">
        <f t="shared" si="3"/>
        <v>0</v>
      </c>
      <c r="L26" s="4"/>
      <c r="M26" s="7">
        <f t="shared" si="4"/>
        <v>0</v>
      </c>
      <c r="N26" s="4"/>
      <c r="O26" s="7">
        <f t="shared" si="5"/>
        <v>0</v>
      </c>
      <c r="P26" s="4"/>
      <c r="Q26" s="7">
        <f t="shared" si="6"/>
        <v>0</v>
      </c>
      <c r="R26" s="7">
        <f t="shared" si="7"/>
        <v>0</v>
      </c>
      <c r="S26" s="4"/>
      <c r="T26" s="7">
        <f t="shared" si="8"/>
        <v>0</v>
      </c>
      <c r="U26" s="7">
        <f t="shared" si="9"/>
        <v>0</v>
      </c>
      <c r="V26" s="7">
        <f t="shared" si="10"/>
        <v>0</v>
      </c>
      <c r="W26" s="7">
        <f t="shared" si="11"/>
        <v>0</v>
      </c>
      <c r="X26" s="3"/>
      <c r="Y26" s="4"/>
      <c r="Z26" s="4"/>
      <c r="AA26" s="7">
        <f t="shared" si="12"/>
        <v>0</v>
      </c>
      <c r="AB26" s="7">
        <f t="shared" si="13"/>
        <v>0</v>
      </c>
    </row>
    <row r="27" spans="1:28" ht="18.75" customHeight="1" x14ac:dyDescent="0.4">
      <c r="A27" s="3" t="str">
        <f>IF(B27="","N° de cedula",VLOOKUP(B27,'Lista de personal'!A:C,3,0))</f>
        <v>N° de cedula</v>
      </c>
      <c r="B27" s="4"/>
      <c r="C27" s="5" t="str">
        <f>IF(B27=""," N° de cedula",VLOOKUP(B27,'Lista de personal'!A:B,2,0))</f>
        <v xml:space="preserve"> N° de cedula</v>
      </c>
      <c r="D27" s="6">
        <f>IF(B27="",0,VLOOKUP(B27,'Lista de personal'!A:D,4,0))</f>
        <v>0</v>
      </c>
      <c r="E27" s="4">
        <v>0</v>
      </c>
      <c r="F27" s="7">
        <f t="shared" si="0"/>
        <v>0</v>
      </c>
      <c r="G27" s="10">
        <f t="shared" si="1"/>
        <v>0</v>
      </c>
      <c r="H27" s="4"/>
      <c r="I27" s="7">
        <f t="shared" si="2"/>
        <v>0</v>
      </c>
      <c r="J27" s="4"/>
      <c r="K27" s="7">
        <f t="shared" si="3"/>
        <v>0</v>
      </c>
      <c r="L27" s="4"/>
      <c r="M27" s="7">
        <f t="shared" si="4"/>
        <v>0</v>
      </c>
      <c r="N27" s="4"/>
      <c r="O27" s="7">
        <f t="shared" si="5"/>
        <v>0</v>
      </c>
      <c r="P27" s="4"/>
      <c r="Q27" s="7">
        <f t="shared" si="6"/>
        <v>0</v>
      </c>
      <c r="R27" s="7">
        <f t="shared" si="7"/>
        <v>0</v>
      </c>
      <c r="S27" s="4"/>
      <c r="T27" s="7">
        <f t="shared" si="8"/>
        <v>0</v>
      </c>
      <c r="U27" s="7">
        <f t="shared" si="9"/>
        <v>0</v>
      </c>
      <c r="V27" s="7">
        <f t="shared" si="10"/>
        <v>0</v>
      </c>
      <c r="W27" s="7">
        <f t="shared" si="11"/>
        <v>0</v>
      </c>
      <c r="X27" s="3"/>
      <c r="Y27" s="4"/>
      <c r="Z27" s="4"/>
      <c r="AA27" s="7">
        <f t="shared" si="12"/>
        <v>0</v>
      </c>
      <c r="AB27" s="7">
        <f t="shared" si="13"/>
        <v>0</v>
      </c>
    </row>
    <row r="28" spans="1:28" ht="18.75" customHeight="1" x14ac:dyDescent="0.4">
      <c r="A28" s="3" t="str">
        <f>IF(B28="","N° de cedula",VLOOKUP(B28,'Lista de personal'!A:C,3,0))</f>
        <v>N° de cedula</v>
      </c>
      <c r="B28" s="4"/>
      <c r="C28" s="5" t="str">
        <f>IF(B28=""," N° de cedula",VLOOKUP(B28,'Lista de personal'!A:B,2,0))</f>
        <v xml:space="preserve"> N° de cedula</v>
      </c>
      <c r="D28" s="6">
        <f>IF(B28="",0,VLOOKUP(B28,'Lista de personal'!A:D,4,0))</f>
        <v>0</v>
      </c>
      <c r="E28" s="4">
        <v>0</v>
      </c>
      <c r="F28" s="7">
        <f t="shared" si="0"/>
        <v>0</v>
      </c>
      <c r="G28" s="10">
        <f t="shared" si="1"/>
        <v>0</v>
      </c>
      <c r="H28" s="4"/>
      <c r="I28" s="7">
        <f t="shared" si="2"/>
        <v>0</v>
      </c>
      <c r="J28" s="4"/>
      <c r="K28" s="7">
        <f t="shared" si="3"/>
        <v>0</v>
      </c>
      <c r="L28" s="4"/>
      <c r="M28" s="7">
        <f t="shared" si="4"/>
        <v>0</v>
      </c>
      <c r="N28" s="4"/>
      <c r="O28" s="7">
        <f t="shared" si="5"/>
        <v>0</v>
      </c>
      <c r="P28" s="4"/>
      <c r="Q28" s="7">
        <f t="shared" si="6"/>
        <v>0</v>
      </c>
      <c r="R28" s="7">
        <f t="shared" si="7"/>
        <v>0</v>
      </c>
      <c r="S28" s="4"/>
      <c r="T28" s="7">
        <f t="shared" si="8"/>
        <v>0</v>
      </c>
      <c r="U28" s="7">
        <f t="shared" si="9"/>
        <v>0</v>
      </c>
      <c r="V28" s="7">
        <f t="shared" si="10"/>
        <v>0</v>
      </c>
      <c r="W28" s="7">
        <f t="shared" si="11"/>
        <v>0</v>
      </c>
      <c r="X28" s="3"/>
      <c r="Y28" s="4"/>
      <c r="Z28" s="4"/>
      <c r="AA28" s="7">
        <f t="shared" si="12"/>
        <v>0</v>
      </c>
      <c r="AB28" s="7">
        <f t="shared" si="13"/>
        <v>0</v>
      </c>
    </row>
    <row r="29" spans="1:28" ht="18.75" customHeight="1" x14ac:dyDescent="0.4">
      <c r="A29" s="3" t="str">
        <f>IF(B29="","N° de cedula",VLOOKUP(B29,'Lista de personal'!A:C,3,0))</f>
        <v>N° de cedula</v>
      </c>
      <c r="B29" s="4"/>
      <c r="C29" s="5" t="str">
        <f>IF(B29=""," N° de cedula",VLOOKUP(B29,'Lista de personal'!A:B,2,0))</f>
        <v xml:space="preserve"> N° de cedula</v>
      </c>
      <c r="D29" s="6">
        <f>IF(B29="",0,VLOOKUP(B29,'Lista de personal'!A:D,4,0))</f>
        <v>0</v>
      </c>
      <c r="E29" s="4">
        <v>0</v>
      </c>
      <c r="F29" s="7">
        <f t="shared" si="0"/>
        <v>0</v>
      </c>
      <c r="G29" s="10">
        <f t="shared" si="1"/>
        <v>0</v>
      </c>
      <c r="H29" s="4"/>
      <c r="I29" s="7">
        <f t="shared" si="2"/>
        <v>0</v>
      </c>
      <c r="J29" s="4"/>
      <c r="K29" s="7">
        <f t="shared" si="3"/>
        <v>0</v>
      </c>
      <c r="L29" s="4"/>
      <c r="M29" s="7">
        <f t="shared" si="4"/>
        <v>0</v>
      </c>
      <c r="N29" s="4"/>
      <c r="O29" s="7">
        <f t="shared" si="5"/>
        <v>0</v>
      </c>
      <c r="P29" s="4"/>
      <c r="Q29" s="7">
        <f t="shared" si="6"/>
        <v>0</v>
      </c>
      <c r="R29" s="7">
        <f t="shared" si="7"/>
        <v>0</v>
      </c>
      <c r="S29" s="4"/>
      <c r="T29" s="7">
        <f t="shared" si="8"/>
        <v>0</v>
      </c>
      <c r="U29" s="7">
        <f t="shared" si="9"/>
        <v>0</v>
      </c>
      <c r="V29" s="7">
        <f t="shared" si="10"/>
        <v>0</v>
      </c>
      <c r="W29" s="7">
        <f t="shared" si="11"/>
        <v>0</v>
      </c>
      <c r="X29" s="3"/>
      <c r="Y29" s="4"/>
      <c r="Z29" s="4"/>
      <c r="AA29" s="7">
        <f t="shared" si="12"/>
        <v>0</v>
      </c>
      <c r="AB29" s="7">
        <f t="shared" si="13"/>
        <v>0</v>
      </c>
    </row>
    <row r="30" spans="1:28" ht="18.75" customHeight="1" x14ac:dyDescent="0.4">
      <c r="A30" s="3" t="str">
        <f>IF(B30="","N° de cedula",VLOOKUP(B30,'Lista de personal'!A:C,3,0))</f>
        <v>N° de cedula</v>
      </c>
      <c r="B30" s="4"/>
      <c r="C30" s="5" t="str">
        <f>IF(B30=""," N° de cedula",VLOOKUP(B30,'Lista de personal'!A:B,2,0))</f>
        <v xml:space="preserve"> N° de cedula</v>
      </c>
      <c r="D30" s="6">
        <f>IF(B30="",0,VLOOKUP(B30,'Lista de personal'!A:D,4,0))</f>
        <v>0</v>
      </c>
      <c r="E30" s="4">
        <v>0</v>
      </c>
      <c r="F30" s="7">
        <f t="shared" si="0"/>
        <v>0</v>
      </c>
      <c r="G30" s="10">
        <f t="shared" si="1"/>
        <v>0</v>
      </c>
      <c r="H30" s="4"/>
      <c r="I30" s="7">
        <f t="shared" si="2"/>
        <v>0</v>
      </c>
      <c r="J30" s="4"/>
      <c r="K30" s="7">
        <f t="shared" si="3"/>
        <v>0</v>
      </c>
      <c r="L30" s="4"/>
      <c r="M30" s="7">
        <f t="shared" si="4"/>
        <v>0</v>
      </c>
      <c r="N30" s="4"/>
      <c r="O30" s="7">
        <f t="shared" si="5"/>
        <v>0</v>
      </c>
      <c r="P30" s="4"/>
      <c r="Q30" s="7">
        <f t="shared" si="6"/>
        <v>0</v>
      </c>
      <c r="R30" s="7">
        <f t="shared" si="7"/>
        <v>0</v>
      </c>
      <c r="S30" s="4"/>
      <c r="T30" s="7">
        <f t="shared" si="8"/>
        <v>0</v>
      </c>
      <c r="U30" s="7">
        <f t="shared" si="9"/>
        <v>0</v>
      </c>
      <c r="V30" s="7">
        <f t="shared" si="10"/>
        <v>0</v>
      </c>
      <c r="W30" s="7">
        <f t="shared" si="11"/>
        <v>0</v>
      </c>
      <c r="X30" s="3"/>
      <c r="Y30" s="4"/>
      <c r="Z30" s="4"/>
      <c r="AA30" s="7">
        <f t="shared" si="12"/>
        <v>0</v>
      </c>
      <c r="AB30" s="7">
        <f t="shared" si="13"/>
        <v>0</v>
      </c>
    </row>
    <row r="31" spans="1:28" ht="18.75" customHeight="1" x14ac:dyDescent="0.4">
      <c r="A31" s="3" t="str">
        <f>IF(B31="","N° de cedula",VLOOKUP(B31,'Lista de personal'!A:C,3,0))</f>
        <v>N° de cedula</v>
      </c>
      <c r="B31" s="4"/>
      <c r="C31" s="5" t="str">
        <f>IF(B31=""," N° de cedula",VLOOKUP(B31,'Lista de personal'!A:B,2,0))</f>
        <v xml:space="preserve"> N° de cedula</v>
      </c>
      <c r="D31" s="6">
        <f>IF(B31="",0,VLOOKUP(B31,'Lista de personal'!A:D,4,0))</f>
        <v>0</v>
      </c>
      <c r="E31" s="4">
        <v>0</v>
      </c>
      <c r="F31" s="7">
        <f t="shared" si="0"/>
        <v>0</v>
      </c>
      <c r="G31" s="10">
        <f t="shared" si="1"/>
        <v>0</v>
      </c>
      <c r="H31" s="4"/>
      <c r="I31" s="7">
        <f t="shared" si="2"/>
        <v>0</v>
      </c>
      <c r="J31" s="4"/>
      <c r="K31" s="7">
        <f t="shared" si="3"/>
        <v>0</v>
      </c>
      <c r="L31" s="4"/>
      <c r="M31" s="7">
        <f t="shared" si="4"/>
        <v>0</v>
      </c>
      <c r="N31" s="4"/>
      <c r="O31" s="7">
        <f t="shared" si="5"/>
        <v>0</v>
      </c>
      <c r="P31" s="4"/>
      <c r="Q31" s="7">
        <f t="shared" si="6"/>
        <v>0</v>
      </c>
      <c r="R31" s="7">
        <f t="shared" si="7"/>
        <v>0</v>
      </c>
      <c r="S31" s="4"/>
      <c r="T31" s="7">
        <f t="shared" si="8"/>
        <v>0</v>
      </c>
      <c r="U31" s="7">
        <f t="shared" si="9"/>
        <v>0</v>
      </c>
      <c r="V31" s="7">
        <f t="shared" si="10"/>
        <v>0</v>
      </c>
      <c r="W31" s="7">
        <f t="shared" si="11"/>
        <v>0</v>
      </c>
      <c r="X31" s="3"/>
      <c r="Y31" s="4"/>
      <c r="Z31" s="4"/>
      <c r="AA31" s="7">
        <f t="shared" si="12"/>
        <v>0</v>
      </c>
      <c r="AB31" s="7">
        <f t="shared" si="13"/>
        <v>0</v>
      </c>
    </row>
    <row r="32" spans="1:28" ht="18.75" customHeight="1" x14ac:dyDescent="0.4">
      <c r="A32" s="18"/>
      <c r="B32" s="18"/>
      <c r="C32" s="18"/>
      <c r="D32" s="17">
        <f>SUM(D4:D31)</f>
        <v>0</v>
      </c>
      <c r="E32" s="19">
        <f>SUM(E4:E31)</f>
        <v>0</v>
      </c>
      <c r="F32" s="17">
        <f t="shared" ref="F32:AB32" si="14">SUM(F4:F31)</f>
        <v>0</v>
      </c>
      <c r="G32" s="17">
        <f t="shared" si="14"/>
        <v>0</v>
      </c>
      <c r="H32" s="17"/>
      <c r="I32" s="17">
        <f t="shared" si="14"/>
        <v>0</v>
      </c>
      <c r="J32" s="17"/>
      <c r="K32" s="17">
        <f t="shared" si="14"/>
        <v>0</v>
      </c>
      <c r="L32" s="17"/>
      <c r="M32" s="17">
        <f t="shared" si="14"/>
        <v>0</v>
      </c>
      <c r="N32" s="17"/>
      <c r="O32" s="17">
        <f t="shared" si="14"/>
        <v>0</v>
      </c>
      <c r="P32" s="17"/>
      <c r="Q32" s="17">
        <f t="shared" si="14"/>
        <v>0</v>
      </c>
      <c r="R32" s="17">
        <f t="shared" si="14"/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7">
        <f t="shared" si="14"/>
        <v>0</v>
      </c>
      <c r="X32" s="17">
        <f t="shared" si="14"/>
        <v>0</v>
      </c>
      <c r="Y32" s="17">
        <f t="shared" si="14"/>
        <v>0</v>
      </c>
      <c r="Z32" s="17">
        <f t="shared" si="14"/>
        <v>0</v>
      </c>
      <c r="AA32" s="17">
        <f t="shared" si="14"/>
        <v>0</v>
      </c>
      <c r="AB32" s="17">
        <f t="shared" si="14"/>
        <v>0</v>
      </c>
    </row>
    <row r="33" spans="1:28" ht="18.75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8.75" x14ac:dyDescent="0.4">
      <c r="A34" s="8"/>
      <c r="B34" s="8"/>
      <c r="C34" s="8"/>
      <c r="D34" s="8"/>
      <c r="E34" s="8"/>
      <c r="F34" s="8"/>
      <c r="G34" s="8"/>
      <c r="H34" s="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8.75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8.75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8.75" x14ac:dyDescent="0.4">
      <c r="A37" s="8"/>
      <c r="B37" s="8"/>
      <c r="C37" s="41" t="s">
        <v>42</v>
      </c>
      <c r="D37" s="41"/>
      <c r="E37" s="41"/>
      <c r="F37" s="41"/>
      <c r="G37" s="41"/>
      <c r="H37" s="41"/>
      <c r="I37" s="41"/>
      <c r="J37" s="41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8.75" customHeight="1" x14ac:dyDescent="0.4">
      <c r="A38" s="11"/>
      <c r="B38" s="8"/>
      <c r="C38" s="40" t="s">
        <v>43</v>
      </c>
      <c r="D38" s="40"/>
      <c r="E38" s="40"/>
      <c r="F38" s="40"/>
      <c r="G38" s="40"/>
      <c r="H38" s="40"/>
      <c r="I38" s="40"/>
      <c r="J38" s="4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8.75" customHeight="1" x14ac:dyDescent="0.4">
      <c r="A39" s="8"/>
      <c r="B39" s="8"/>
      <c r="C39" s="40" t="s">
        <v>57</v>
      </c>
      <c r="D39" s="40"/>
      <c r="E39" s="40"/>
      <c r="F39" s="40"/>
      <c r="G39" s="40"/>
      <c r="H39" s="40"/>
      <c r="I39" s="40"/>
      <c r="J39" s="4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8.75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8.75" x14ac:dyDescent="0.4">
      <c r="A41" s="1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8.75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8.75" x14ac:dyDescent="0.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8.75" x14ac:dyDescent="0.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8.75" x14ac:dyDescent="0.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8.75" x14ac:dyDescent="0.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8.75" x14ac:dyDescent="0.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8.75" x14ac:dyDescent="0.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8.75" x14ac:dyDescent="0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8.75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</sheetData>
  <sheetProtection algorithmName="SHA-512" hashValue="qhY7J/qAlVSwrJ7huyQPlcolb2oaom0H3Flii7k/bHwXLCNpgQHV4xUYzkCm0SueURylmB+yvNChlO0SzwVwrA==" saltValue="htwM1UrixG2Y7yaEdVdzTQ==" spinCount="100000" sheet="1" objects="1" scenarios="1"/>
  <mergeCells count="7">
    <mergeCell ref="C39:J39"/>
    <mergeCell ref="G2:T2"/>
    <mergeCell ref="U2:AA2"/>
    <mergeCell ref="A1:F1"/>
    <mergeCell ref="A2:F2"/>
    <mergeCell ref="C38:J38"/>
    <mergeCell ref="C37:J3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'tampoco es nada'!$A$1:$A$31</xm:f>
          </x14:formula1>
          <xm:sqref>E4:E31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11"/>
  <sheetViews>
    <sheetView topLeftCell="A4" zoomScale="110" zoomScaleNormal="110" workbookViewId="0">
      <selection activeCell="A13" sqref="A13"/>
    </sheetView>
  </sheetViews>
  <sheetFormatPr baseColWidth="10" defaultRowHeight="15" x14ac:dyDescent="0.25"/>
  <cols>
    <col min="1" max="1" width="12.5703125" customWidth="1"/>
    <col min="2" max="2" width="13.140625" customWidth="1"/>
    <col min="3" max="3" width="4.7109375" style="14" customWidth="1"/>
    <col min="4" max="4" width="7.42578125" customWidth="1"/>
    <col min="5" max="5" width="10.42578125" style="13" customWidth="1"/>
    <col min="6" max="6" width="7.42578125" style="15" customWidth="1"/>
    <col min="7" max="7" width="11.85546875" customWidth="1"/>
    <col min="8" max="8" width="11.85546875" style="13" customWidth="1"/>
    <col min="9" max="9" width="6.7109375" style="13" customWidth="1"/>
    <col min="10" max="10" width="8.5703125" style="13" customWidth="1"/>
    <col min="11" max="11" width="5.7109375" style="13" customWidth="1"/>
    <col min="12" max="12" width="8.7109375" style="13" customWidth="1"/>
    <col min="13" max="13" width="10.28515625" style="13" customWidth="1"/>
    <col min="14" max="14" width="9.5703125" style="13" customWidth="1"/>
    <col min="15" max="15" width="10.28515625" style="13" customWidth="1"/>
    <col min="16" max="16" width="12.5703125" style="13" customWidth="1"/>
    <col min="17" max="17" width="11.28515625" customWidth="1"/>
    <col min="18" max="18" width="20.28515625" bestFit="1" customWidth="1"/>
  </cols>
  <sheetData>
    <row r="3" spans="1:17" s="25" customFormat="1" x14ac:dyDescent="0.25">
      <c r="A3" s="26"/>
      <c r="B3" s="35" t="s">
        <v>45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s="16" customFormat="1" ht="30" x14ac:dyDescent="0.25">
      <c r="A4" s="27" t="s">
        <v>0</v>
      </c>
      <c r="B4" s="28" t="s">
        <v>48</v>
      </c>
      <c r="C4" s="29" t="s">
        <v>50</v>
      </c>
      <c r="D4" s="29" t="s">
        <v>51</v>
      </c>
      <c r="E4" s="29" t="s">
        <v>58</v>
      </c>
      <c r="F4" s="29" t="s">
        <v>52</v>
      </c>
      <c r="G4" s="29" t="s">
        <v>63</v>
      </c>
      <c r="H4" s="29" t="s">
        <v>56</v>
      </c>
      <c r="I4" s="29" t="s">
        <v>49</v>
      </c>
      <c r="J4" s="29" t="s">
        <v>53</v>
      </c>
      <c r="K4" s="29" t="s">
        <v>62</v>
      </c>
      <c r="L4" s="29" t="s">
        <v>60</v>
      </c>
      <c r="M4" s="29" t="s">
        <v>59</v>
      </c>
      <c r="N4" s="29" t="s">
        <v>61</v>
      </c>
      <c r="O4" s="29" t="s">
        <v>54</v>
      </c>
      <c r="P4" s="29" t="s">
        <v>55</v>
      </c>
    </row>
    <row r="5" spans="1:17" x14ac:dyDescent="0.25">
      <c r="A5" s="30" t="s">
        <v>44</v>
      </c>
      <c r="B5" s="31"/>
      <c r="C5" s="32"/>
      <c r="D5" s="33"/>
      <c r="E5" s="33"/>
      <c r="F5" s="34"/>
      <c r="G5" s="32"/>
      <c r="H5" s="33"/>
      <c r="I5" s="33"/>
      <c r="J5" s="33"/>
      <c r="K5" s="33"/>
      <c r="L5" s="33"/>
      <c r="M5" s="33"/>
      <c r="N5" s="33"/>
      <c r="O5" s="33"/>
      <c r="P5" s="33"/>
      <c r="Q5" s="45" t="s">
        <v>64</v>
      </c>
    </row>
    <row r="6" spans="1:17" x14ac:dyDescent="0.25">
      <c r="C6"/>
      <c r="E6"/>
      <c r="F6"/>
      <c r="H6"/>
      <c r="I6"/>
      <c r="J6"/>
      <c r="K6"/>
      <c r="L6"/>
      <c r="M6"/>
      <c r="N6"/>
      <c r="O6"/>
      <c r="P6"/>
    </row>
    <row r="7" spans="1:17" x14ac:dyDescent="0.25">
      <c r="C7"/>
      <c r="E7"/>
      <c r="F7"/>
      <c r="H7"/>
      <c r="I7"/>
      <c r="J7"/>
      <c r="K7"/>
      <c r="L7"/>
      <c r="M7"/>
      <c r="N7"/>
      <c r="O7"/>
      <c r="P7"/>
    </row>
    <row r="8" spans="1:17" x14ac:dyDescent="0.25">
      <c r="C8"/>
      <c r="E8"/>
      <c r="F8"/>
      <c r="H8"/>
      <c r="I8"/>
      <c r="J8"/>
      <c r="K8"/>
      <c r="L8"/>
      <c r="M8"/>
      <c r="N8"/>
      <c r="O8"/>
      <c r="P8"/>
    </row>
    <row r="9" spans="1:17" x14ac:dyDescent="0.25">
      <c r="C9"/>
      <c r="E9"/>
      <c r="F9"/>
      <c r="H9"/>
      <c r="I9"/>
      <c r="J9"/>
      <c r="K9"/>
      <c r="L9"/>
      <c r="M9"/>
      <c r="N9"/>
      <c r="O9"/>
      <c r="P9"/>
    </row>
    <row r="10" spans="1:17" x14ac:dyDescent="0.25">
      <c r="C10"/>
      <c r="E10"/>
      <c r="F10"/>
      <c r="H10"/>
      <c r="I10"/>
      <c r="J10"/>
      <c r="K10"/>
      <c r="L10"/>
      <c r="M10"/>
      <c r="N10"/>
      <c r="O10"/>
      <c r="P10"/>
    </row>
    <row r="11" spans="1:17" x14ac:dyDescent="0.25">
      <c r="C11"/>
      <c r="E11"/>
      <c r="F11"/>
      <c r="H11"/>
      <c r="I11"/>
      <c r="J11"/>
      <c r="K11"/>
      <c r="L11"/>
      <c r="M11"/>
      <c r="N11"/>
      <c r="O11"/>
      <c r="P11"/>
    </row>
  </sheetData>
  <pageMargins left="0.39370078740157483" right="0.39370078740157483" top="0.39370078740157483" bottom="0.39370078740157483" header="0.39370078740157483" footer="0.39370078740157483"/>
  <pageSetup paperSize="9" scale="75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G11" sqref="G11"/>
    </sheetView>
  </sheetViews>
  <sheetFormatPr baseColWidth="10" defaultRowHeight="15" x14ac:dyDescent="0.25"/>
  <cols>
    <col min="1" max="1" width="11.42578125" style="12"/>
    <col min="2" max="2" width="19.140625" style="12" customWidth="1"/>
    <col min="3" max="3" width="15.28515625" style="12" bestFit="1" customWidth="1"/>
    <col min="4" max="16384" width="11.42578125" style="12"/>
  </cols>
  <sheetData>
    <row r="1" spans="1:6" ht="15.75" x14ac:dyDescent="0.25">
      <c r="A1" s="43">
        <v>123</v>
      </c>
      <c r="B1" s="43" t="s">
        <v>28</v>
      </c>
      <c r="C1" s="43" t="s">
        <v>35</v>
      </c>
      <c r="D1" s="43">
        <v>1800000</v>
      </c>
      <c r="E1" s="43"/>
      <c r="F1" s="43"/>
    </row>
    <row r="2" spans="1:6" ht="15.75" x14ac:dyDescent="0.25">
      <c r="A2" s="43">
        <v>124</v>
      </c>
      <c r="B2" s="43" t="s">
        <v>29</v>
      </c>
      <c r="C2" s="43" t="s">
        <v>34</v>
      </c>
      <c r="D2" s="43">
        <v>1500000</v>
      </c>
      <c r="E2" s="43"/>
      <c r="F2" s="43"/>
    </row>
    <row r="3" spans="1:6" ht="15.75" x14ac:dyDescent="0.25">
      <c r="A3" s="43">
        <v>125</v>
      </c>
      <c r="B3" s="43" t="s">
        <v>30</v>
      </c>
      <c r="C3" s="43" t="s">
        <v>33</v>
      </c>
      <c r="D3" s="43">
        <v>1200000</v>
      </c>
      <c r="E3" s="43"/>
      <c r="F3" s="43"/>
    </row>
    <row r="4" spans="1:6" ht="15.75" x14ac:dyDescent="0.25">
      <c r="A4" s="43">
        <v>126</v>
      </c>
      <c r="B4" s="43" t="s">
        <v>36</v>
      </c>
      <c r="C4" s="43" t="s">
        <v>41</v>
      </c>
      <c r="D4" s="43">
        <v>1600000</v>
      </c>
      <c r="E4" s="43"/>
      <c r="F4" s="43"/>
    </row>
    <row r="5" spans="1:6" ht="15.75" x14ac:dyDescent="0.25">
      <c r="A5" s="43">
        <v>127</v>
      </c>
      <c r="B5" s="43" t="s">
        <v>37</v>
      </c>
      <c r="C5" s="43" t="s">
        <v>40</v>
      </c>
      <c r="D5" s="43">
        <v>2400000</v>
      </c>
      <c r="E5" s="43"/>
      <c r="F5" s="43"/>
    </row>
    <row r="6" spans="1:6" ht="15.75" x14ac:dyDescent="0.25">
      <c r="A6" s="43">
        <v>128</v>
      </c>
      <c r="B6" s="43" t="s">
        <v>38</v>
      </c>
      <c r="C6" s="43" t="s">
        <v>39</v>
      </c>
      <c r="D6" s="43">
        <v>3500000</v>
      </c>
      <c r="E6" s="43"/>
      <c r="F6" s="43"/>
    </row>
    <row r="7" spans="1:6" ht="15.75" x14ac:dyDescent="0.25">
      <c r="A7" s="43"/>
      <c r="B7" s="43"/>
      <c r="C7" s="43"/>
      <c r="D7" s="43"/>
      <c r="E7" s="44"/>
      <c r="F7" s="44"/>
    </row>
    <row r="8" spans="1:6" ht="15.75" x14ac:dyDescent="0.25">
      <c r="A8" s="43"/>
      <c r="B8" s="43"/>
      <c r="C8" s="43"/>
      <c r="D8" s="43"/>
      <c r="E8" s="44"/>
      <c r="F8" s="44"/>
    </row>
    <row r="9" spans="1:6" ht="15.75" x14ac:dyDescent="0.25">
      <c r="A9" s="43"/>
      <c r="B9" s="43"/>
      <c r="C9" s="43"/>
      <c r="D9" s="43"/>
      <c r="E9" s="44"/>
      <c r="F9" s="44"/>
    </row>
    <row r="10" spans="1:6" ht="15.75" x14ac:dyDescent="0.25">
      <c r="A10" s="43"/>
      <c r="B10" s="43"/>
      <c r="C10" s="43"/>
      <c r="D10" s="43"/>
      <c r="E10" s="44"/>
      <c r="F10" s="44"/>
    </row>
    <row r="11" spans="1:6" ht="15.75" x14ac:dyDescent="0.25">
      <c r="A11" s="43"/>
      <c r="B11" s="43"/>
      <c r="C11" s="43"/>
      <c r="D11" s="43"/>
      <c r="E11" s="44"/>
      <c r="F11" s="44"/>
    </row>
    <row r="12" spans="1:6" ht="15.75" x14ac:dyDescent="0.25">
      <c r="A12" s="43"/>
      <c r="B12" s="43"/>
      <c r="C12" s="43"/>
      <c r="D12" s="43"/>
      <c r="E12" s="44"/>
      <c r="F12" s="44"/>
    </row>
    <row r="13" spans="1:6" x14ac:dyDescent="0.25">
      <c r="A13" s="44"/>
      <c r="B13" s="44"/>
      <c r="C13" s="44"/>
      <c r="D13" s="44"/>
      <c r="E13" s="44"/>
      <c r="F13" s="44"/>
    </row>
    <row r="14" spans="1:6" x14ac:dyDescent="0.25">
      <c r="A14" s="44"/>
      <c r="B14" s="44"/>
      <c r="C14" s="44"/>
      <c r="D14" s="44"/>
      <c r="E14" s="44"/>
      <c r="F14" s="44"/>
    </row>
    <row r="15" spans="1:6" x14ac:dyDescent="0.25">
      <c r="A15" s="36"/>
      <c r="B15" s="36"/>
      <c r="C15" s="36"/>
      <c r="D15" s="36"/>
      <c r="E15" s="36"/>
    </row>
    <row r="16" spans="1:6" x14ac:dyDescent="0.25">
      <c r="A16" s="36"/>
      <c r="B16" s="36"/>
      <c r="C16" s="36"/>
      <c r="D16" s="36"/>
      <c r="E16" s="3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sqref="A1:XFD1048576"/>
    </sheetView>
  </sheetViews>
  <sheetFormatPr baseColWidth="10" defaultRowHeight="15" x14ac:dyDescent="0.25"/>
  <cols>
    <col min="1" max="16384" width="11.42578125" style="12"/>
  </cols>
  <sheetData>
    <row r="1" spans="1:1" x14ac:dyDescent="0.25">
      <c r="A1" s="12">
        <v>0</v>
      </c>
    </row>
    <row r="2" spans="1:1" x14ac:dyDescent="0.25">
      <c r="A2" s="12">
        <v>1</v>
      </c>
    </row>
    <row r="3" spans="1:1" x14ac:dyDescent="0.25">
      <c r="A3" s="12">
        <v>2</v>
      </c>
    </row>
    <row r="4" spans="1:1" x14ac:dyDescent="0.25">
      <c r="A4" s="12">
        <v>3</v>
      </c>
    </row>
    <row r="5" spans="1:1" x14ac:dyDescent="0.25">
      <c r="A5" s="12">
        <v>4</v>
      </c>
    </row>
    <row r="6" spans="1:1" x14ac:dyDescent="0.25">
      <c r="A6" s="12">
        <v>5</v>
      </c>
    </row>
    <row r="7" spans="1:1" x14ac:dyDescent="0.25">
      <c r="A7" s="12">
        <v>6</v>
      </c>
    </row>
    <row r="8" spans="1:1" x14ac:dyDescent="0.25">
      <c r="A8" s="12">
        <v>7</v>
      </c>
    </row>
    <row r="9" spans="1:1" x14ac:dyDescent="0.25">
      <c r="A9" s="12">
        <v>8</v>
      </c>
    </row>
    <row r="10" spans="1:1" x14ac:dyDescent="0.25">
      <c r="A10" s="12">
        <v>9</v>
      </c>
    </row>
    <row r="11" spans="1:1" x14ac:dyDescent="0.25">
      <c r="A11" s="12">
        <v>10</v>
      </c>
    </row>
    <row r="12" spans="1:1" x14ac:dyDescent="0.25">
      <c r="A12" s="12">
        <v>11</v>
      </c>
    </row>
    <row r="13" spans="1:1" x14ac:dyDescent="0.25">
      <c r="A13" s="12">
        <v>12</v>
      </c>
    </row>
    <row r="14" spans="1:1" x14ac:dyDescent="0.25">
      <c r="A14" s="12">
        <v>13</v>
      </c>
    </row>
    <row r="15" spans="1:1" x14ac:dyDescent="0.25">
      <c r="A15" s="12">
        <v>14</v>
      </c>
    </row>
    <row r="16" spans="1:1" x14ac:dyDescent="0.25">
      <c r="A16" s="12">
        <v>15</v>
      </c>
    </row>
    <row r="17" spans="1:1" x14ac:dyDescent="0.25">
      <c r="A17" s="12">
        <v>16</v>
      </c>
    </row>
    <row r="18" spans="1:1" x14ac:dyDescent="0.25">
      <c r="A18" s="12">
        <v>17</v>
      </c>
    </row>
    <row r="19" spans="1:1" x14ac:dyDescent="0.25">
      <c r="A19" s="12">
        <v>18</v>
      </c>
    </row>
    <row r="20" spans="1:1" x14ac:dyDescent="0.25">
      <c r="A20" s="12">
        <v>19</v>
      </c>
    </row>
    <row r="21" spans="1:1" x14ac:dyDescent="0.25">
      <c r="A21" s="12">
        <v>20</v>
      </c>
    </row>
    <row r="22" spans="1:1" x14ac:dyDescent="0.25">
      <c r="A22" s="12">
        <v>21</v>
      </c>
    </row>
    <row r="23" spans="1:1" x14ac:dyDescent="0.25">
      <c r="A23" s="12">
        <v>22</v>
      </c>
    </row>
    <row r="24" spans="1:1" x14ac:dyDescent="0.25">
      <c r="A24" s="12">
        <v>23</v>
      </c>
    </row>
    <row r="25" spans="1:1" x14ac:dyDescent="0.25">
      <c r="A25" s="12">
        <v>24</v>
      </c>
    </row>
    <row r="26" spans="1:1" x14ac:dyDescent="0.25">
      <c r="A26" s="12">
        <v>25</v>
      </c>
    </row>
    <row r="27" spans="1:1" x14ac:dyDescent="0.25">
      <c r="A27" s="12">
        <v>26</v>
      </c>
    </row>
    <row r="28" spans="1:1" x14ac:dyDescent="0.25">
      <c r="A28" s="12">
        <v>27</v>
      </c>
    </row>
    <row r="29" spans="1:1" x14ac:dyDescent="0.25">
      <c r="A29" s="12">
        <v>28</v>
      </c>
    </row>
    <row r="30" spans="1:1" x14ac:dyDescent="0.25">
      <c r="A30" s="12">
        <v>29</v>
      </c>
    </row>
    <row r="31" spans="1:1" x14ac:dyDescent="0.25">
      <c r="A31" s="12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</vt:lpstr>
      <vt:lpstr>Resumen</vt:lpstr>
      <vt:lpstr>Lista de personal</vt:lpstr>
      <vt:lpstr>tampoco es nada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2018-06-14T00:14:43Z</cp:lastPrinted>
  <dcterms:created xsi:type="dcterms:W3CDTF">2018-05-26T00:36:37Z</dcterms:created>
  <dcterms:modified xsi:type="dcterms:W3CDTF">2018-07-05T03:23:03Z</dcterms:modified>
</cp:coreProperties>
</file>